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activeTab="1"/>
  </bookViews>
  <sheets>
    <sheet name="Instructions" sheetId="1" r:id="rId1"/>
    <sheet name="Model" sheetId="2" r:id="rId2"/>
    <sheet name="C" sheetId="3" state="hidden" r:id="rId3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fullCalcOnLoad="1"/>
</workbook>
</file>

<file path=xl/comments2.xml><?xml version="1.0" encoding="utf-8"?>
<comments xmlns="http://schemas.openxmlformats.org/spreadsheetml/2006/main">
  <authors>
    <author>Valery Kleshnev</author>
    <author>ValeryK</author>
  </authors>
  <commentList>
    <comment ref="B6" authorId="0">
      <text>
        <r>
          <rPr>
            <sz val="10"/>
            <rFont val="Arial"/>
            <family val="2"/>
          </rPr>
          <t xml:space="preserve">Введите спортивную специализацию спортсмена
напр.: LM2x (гребля) или 100 в/с (плавание)  </t>
        </r>
      </text>
    </comment>
    <comment ref="B5" authorId="0">
      <text>
        <r>
          <rPr>
            <sz val="10"/>
            <rFont val="Arial"/>
            <family val="2"/>
          </rPr>
          <t>Введите имя и фамилию спортсмена</t>
        </r>
      </text>
    </comment>
    <comment ref="B7" authorId="0">
      <text>
        <r>
          <rPr>
            <sz val="10"/>
            <rFont val="Arial"/>
            <family val="2"/>
          </rPr>
          <t>Введите дату выполнения теста</t>
        </r>
      </text>
    </comment>
    <comment ref="B4" authorId="0">
      <text>
        <r>
          <rPr>
            <sz val="10"/>
            <rFont val="Arial"/>
            <family val="2"/>
          </rPr>
          <t>Введите отрезок, который вы использовали для степ-теста
напр 4х500 (гребля) или 6х50 (плавание)</t>
        </r>
      </text>
    </comment>
    <comment ref="B12" authorId="1">
      <text>
        <r>
          <rPr>
            <b/>
            <sz val="8"/>
            <rFont val="Tahoma"/>
            <family val="0"/>
          </rPr>
          <t>Base Rate</t>
        </r>
      </text>
    </comment>
    <comment ref="F12" authorId="1">
      <text>
        <r>
          <rPr>
            <b/>
            <sz val="8"/>
            <rFont val="Tahoma"/>
            <family val="0"/>
          </rPr>
          <t>Base Speed</t>
        </r>
      </text>
    </comment>
    <comment ref="I12" authorId="1">
      <text>
        <r>
          <rPr>
            <b/>
            <sz val="8"/>
            <rFont val="Tahoma"/>
            <family val="0"/>
          </rPr>
          <t>Base DPS</t>
        </r>
      </text>
    </comment>
    <comment ref="G2" authorId="0">
      <text>
        <r>
          <rPr>
            <sz val="10"/>
            <rFont val="Tahoma"/>
            <family val="2"/>
          </rPr>
          <t>Input your desired 
race rate here</t>
        </r>
      </text>
    </comment>
  </commentList>
</comments>
</file>

<file path=xl/sharedStrings.xml><?xml version="1.0" encoding="utf-8"?>
<sst xmlns="http://schemas.openxmlformats.org/spreadsheetml/2006/main" count="89" uniqueCount="82">
  <si>
    <t>Rate</t>
  </si>
  <si>
    <t>Min</t>
  </si>
  <si>
    <t>Max</t>
  </si>
  <si>
    <t>Speed</t>
  </si>
  <si>
    <t>DPS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</si>
  <si>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</si>
  <si>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Data=1</t>
  </si>
  <si>
    <t>V1.1.2</t>
  </si>
  <si>
    <t>N</t>
  </si>
  <si>
    <t>© 2005 Валерий Клешнев</t>
  </si>
  <si>
    <t>Длина отрезка (м)</t>
  </si>
  <si>
    <t>Спортсмен</t>
  </si>
  <si>
    <t>Вид</t>
  </si>
  <si>
    <t>Дата</t>
  </si>
  <si>
    <t>Иванов Петр</t>
  </si>
  <si>
    <t>100 в/с</t>
  </si>
  <si>
    <t>Время</t>
  </si>
  <si>
    <t>Базовый темп</t>
  </si>
  <si>
    <t>Базовая скорость</t>
  </si>
  <si>
    <t>Базовый шаг</t>
  </si>
  <si>
    <t>Соревн.Темп</t>
  </si>
  <si>
    <t>Модельная скорость (м/с)</t>
  </si>
  <si>
    <t>Модельный результат</t>
  </si>
  <si>
    <t>Время отрезков (м:с.0)</t>
  </si>
  <si>
    <t>Кол-во гребков</t>
  </si>
  <si>
    <t>Темп (гр/мин)</t>
  </si>
  <si>
    <t>Модльная скорость (м/с)</t>
  </si>
  <si>
    <t>Модельный шаг (м)</t>
  </si>
  <si>
    <t>Моделирование Эффективной Работы за Гребок (ЭРЗГ)</t>
  </si>
  <si>
    <t>ЭРЗГ (%)</t>
  </si>
  <si>
    <t>Тренир. Темп (гр/мин)</t>
  </si>
  <si>
    <t>Модель Скор. (м/с)</t>
  </si>
  <si>
    <t>Реальная Скорость (м/с)</t>
  </si>
  <si>
    <t>Реальный шаг (м)</t>
  </si>
  <si>
    <t>Реальн. Скор. (м/с)</t>
  </si>
  <si>
    <t>Реальн. Шаг (м)</t>
  </si>
  <si>
    <t>Модель. Шаг (м)</t>
  </si>
  <si>
    <t>Модельное время (m:s.0)</t>
  </si>
  <si>
    <t>Реальная скорость/ Модель (%)</t>
  </si>
  <si>
    <t>Среднее</t>
  </si>
  <si>
    <t>Минимум</t>
  </si>
  <si>
    <t>Максимум</t>
  </si>
  <si>
    <t>Мин. Темп</t>
  </si>
  <si>
    <t>Инструкции</t>
  </si>
  <si>
    <t>Эта программа разработана для оценки постоянства Эффективной Работы за Гребок (ЭРЗГ) при различном темпе</t>
  </si>
  <si>
    <t>Используются данные полученные при выполнения степ-теста или на отрезках соревнований</t>
  </si>
  <si>
    <t>Основная страница "Model" имеет пят областей, две кнопки и список:</t>
  </si>
  <si>
    <t>Область</t>
  </si>
  <si>
    <t>Общих</t>
  </si>
  <si>
    <t>Данных</t>
  </si>
  <si>
    <t>Область Заголовока</t>
  </si>
  <si>
    <t>Здесь Вы вводите данные, полученные</t>
  </si>
  <si>
    <t>при выполнении степ-теста или на отрезках гонки</t>
  </si>
  <si>
    <t>Здесь Ваш прогноз:</t>
  </si>
  <si>
    <t>Скорость</t>
  </si>
  <si>
    <t>Задайте темп</t>
  </si>
  <si>
    <t>Область модельных данных</t>
  </si>
  <si>
    <t>Область Реальных данных</t>
  </si>
  <si>
    <t>Здесь Вы можете сделать прогноз ЭРЗГ про различном темпе</t>
  </si>
  <si>
    <t>Как работать с программой:</t>
  </si>
  <si>
    <t>Удалите предыдущие данные кнопкой "Очистить Данные"</t>
  </si>
  <si>
    <t>Вы можете вводить и менять данные в любой ячейке, выделенной серым фоном и жирным шрифтом</t>
  </si>
  <si>
    <t>Область графика</t>
  </si>
  <si>
    <t>Здесь Вы можете наглядно сравнить</t>
  </si>
  <si>
    <t>реальные данные с моделями</t>
  </si>
  <si>
    <t>"Реальное" - значит данные тестирования, интерполированные на различный темп</t>
  </si>
  <si>
    <t>"Модель" - значит скорость/шаг при поддержании постоянной ЭРЗГ</t>
  </si>
  <si>
    <t>ЭРЗГ (%) ознаначает отношение реальной ЭРЗГ к модельной</t>
  </si>
  <si>
    <t>(0% означает, что ЭРЗГ равны, отрицательное - реальное меньше, чем модельное)</t>
  </si>
  <si>
    <t>В области Общих данных введите длину отрезка в степ-тесте, имя, специализацию и дату</t>
  </si>
  <si>
    <t>Введите от 3 до 8 рядов даных в Области Данных</t>
  </si>
  <si>
    <t>Обязательно вводите время в формате m:ss.0 (вводите 0, если нет минут или секунд)</t>
  </si>
  <si>
    <t>Ввовдите ИЛИ количество гребков, ИЛИ темп, но НЕ ТО И ДРУГОЕ ОДНОВРЕМЕННО</t>
  </si>
  <si>
    <t>В области Модельных данных введите гоночный темп и измените тренировочные темпа, если нужно</t>
  </si>
  <si>
    <t>Нажмите кнопку "Рассчитать"</t>
  </si>
  <si>
    <t>Готово!</t>
  </si>
  <si>
    <t>Выберете метод использования базовой величины для расчета модели из списка:</t>
  </si>
  <si>
    <t>Скорость и шаг, достигнутые при минимальном темпе, будут изпользованы, как базовые величины</t>
  </si>
  <si>
    <t>Минимальные скорость и шаг для всех отрезков будут изпользованы, как базовые величины</t>
  </si>
  <si>
    <t>Максимальные скорость и шаг для всех отрезков будут изпользованы, как базовые величины</t>
  </si>
  <si>
    <t>Средние скорость и шаг для всех отрезков будут изпользованы, как базовые величины (рекомендуется)</t>
  </si>
  <si>
    <t>Дистанция Соревнований (м)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</si>
</sst>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  <numFmt numFmtId="221" formatCode="[$-809]dd\ mmmm\ yyyy"/>
  </numFmts>
  <fonts count="24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.5"/>
      <name val="Arial"/>
      <family val="2"/>
    </font>
    <font>
      <b/>
      <sz val="11.25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20" fillId="2" borderId="0" xfId="15" applyNumberFormat="1" applyFont="1" applyFill="1" applyBorder="1" applyAlignment="1">
      <alignment horizontal="center"/>
    </xf>
    <xf numFmtId="170" fontId="20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77" fontId="0" fillId="0" borderId="12" xfId="21" applyNumberFormat="1" applyBorder="1" applyAlignment="1">
      <alignment/>
    </xf>
    <xf numFmtId="1" fontId="6" fillId="2" borderId="9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77" fontId="0" fillId="0" borderId="13" xfId="21" applyNumberFormat="1" applyBorder="1" applyAlignment="1">
      <alignment/>
    </xf>
    <xf numFmtId="0" fontId="6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14" fontId="5" fillId="2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81" fontId="5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177" fontId="5" fillId="0" borderId="0" xfId="21" applyNumberFormat="1" applyFont="1" applyBorder="1" applyAlignment="1">
      <alignment horizontal="center"/>
    </xf>
    <xf numFmtId="177" fontId="5" fillId="0" borderId="11" xfId="21" applyNumberFormat="1" applyFont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0" fillId="2" borderId="0" xfId="0" applyFill="1" applyAlignment="1">
      <alignment/>
    </xf>
    <xf numFmtId="0" fontId="19" fillId="0" borderId="7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177" fontId="16" fillId="0" borderId="12" xfId="2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6" fontId="20" fillId="2" borderId="11" xfId="15" applyNumberFormat="1" applyFont="1" applyFill="1" applyBorder="1" applyAlignment="1">
      <alignment horizontal="center"/>
    </xf>
    <xf numFmtId="170" fontId="20" fillId="2" borderId="1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7" fontId="16" fillId="0" borderId="13" xfId="21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170" fontId="6" fillId="0" borderId="25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2" fontId="6" fillId="0" borderId="25" xfId="0" applyNumberFormat="1" applyFont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/>
    </xf>
    <xf numFmtId="2" fontId="5" fillId="0" borderId="1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1"/>
          <c:h val="0.99975"/>
        </c:manualLayout>
      </c:layout>
      <c:scatterChart>
        <c:scatterStyle val="smooth"/>
        <c:varyColors val="0"/>
        <c:ser>
          <c:idx val="4"/>
          <c:order val="0"/>
          <c:tx>
            <c:strRef>
              <c:f>Model!$G$3</c:f>
              <c:strCache>
                <c:ptCount val="1"/>
                <c:pt idx="0">
                  <c:v>Реальная Скорость (м/с)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Model!$G$4:$G$8</c:f>
              <c:numCache/>
            </c:numRef>
          </c:yVal>
          <c:smooth val="1"/>
        </c:ser>
        <c:ser>
          <c:idx val="0"/>
          <c:order val="1"/>
          <c:tx>
            <c:strRef>
              <c:f>Model!$M$3</c:f>
              <c:strCache>
                <c:ptCount val="1"/>
                <c:pt idx="0">
                  <c:v>Реальн. Скор. (м/с)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Model!$M$4:$M$28</c:f>
              <c:numCache/>
            </c:numRef>
          </c:yVal>
          <c:smooth val="1"/>
        </c:ser>
        <c:ser>
          <c:idx val="2"/>
          <c:order val="2"/>
          <c:tx>
            <c:strRef>
              <c:f>Model!$N$3</c:f>
              <c:strCache>
                <c:ptCount val="1"/>
                <c:pt idx="0">
                  <c:v>Модель Скор. (м/с)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Model!$N$4:$N$28</c:f>
              <c:numCache/>
            </c:numRef>
          </c:yVal>
          <c:smooth val="1"/>
        </c:ser>
        <c:ser>
          <c:idx val="6"/>
          <c:order val="6"/>
          <c:tx>
            <c:v>Соревн.Темп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C!$L$2:$L$3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xVal>
          <c:yVal>
            <c:numRef>
              <c:f>C!$M$2:$M$3</c:f>
              <c:numCache>
                <c:ptCount val="2"/>
                <c:pt idx="0">
                  <c:v>1.1722175607628527</c:v>
                </c:pt>
                <c:pt idx="1">
                  <c:v>2.0614350755943165</c:v>
                </c:pt>
              </c:numCache>
            </c:numRef>
          </c:yVal>
          <c:smooth val="1"/>
        </c:ser>
        <c:ser>
          <c:idx val="7"/>
          <c:order val="7"/>
          <c:tx>
            <c:v>Соревн.Скорость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C!$N$2:$N$3</c:f>
              <c:numCache>
                <c:ptCount val="2"/>
                <c:pt idx="0">
                  <c:v>0</c:v>
                </c:pt>
                <c:pt idx="1">
                  <c:v>38</c:v>
                </c:pt>
              </c:numCache>
            </c:numRef>
          </c:xVal>
          <c:yVal>
            <c:numRef>
              <c:f>C!$O$2:$O$3</c:f>
              <c:numCache>
                <c:ptCount val="2"/>
                <c:pt idx="0">
                  <c:v>1.6272645383906696</c:v>
                </c:pt>
                <c:pt idx="1">
                  <c:v>1.6272645383906696</c:v>
                </c:pt>
              </c:numCache>
            </c:numRef>
          </c:yVal>
          <c:smooth val="1"/>
        </c:ser>
        <c:axId val="40540103"/>
        <c:axId val="29316608"/>
      </c:scatterChart>
      <c:scatterChart>
        <c:scatterStyle val="lineMarker"/>
        <c:varyColors val="0"/>
        <c:ser>
          <c:idx val="5"/>
          <c:order val="3"/>
          <c:tx>
            <c:strRef>
              <c:f>Model!$I$3</c:f>
              <c:strCache>
                <c:ptCount val="1"/>
                <c:pt idx="0">
                  <c:v>Реальный шаг (м)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Model!$I$4:$I$8</c:f>
              <c:numCache/>
            </c:numRef>
          </c:yVal>
          <c:smooth val="0"/>
        </c:ser>
        <c:ser>
          <c:idx val="1"/>
          <c:order val="4"/>
          <c:tx>
            <c:strRef>
              <c:f>Model!$O$3</c:f>
              <c:strCache>
                <c:ptCount val="1"/>
                <c:pt idx="0">
                  <c:v>Реальн. Шаг (м)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Model!$O$4:$O$28</c:f>
              <c:numCache/>
            </c:numRef>
          </c:yVal>
          <c:smooth val="1"/>
        </c:ser>
        <c:ser>
          <c:idx val="3"/>
          <c:order val="5"/>
          <c:tx>
            <c:strRef>
              <c:f>Model!$P$3</c:f>
              <c:strCache>
                <c:ptCount val="1"/>
                <c:pt idx="0">
                  <c:v>Модель. Шаг (м)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Model!$P$4:$P$28</c:f>
              <c:numCache/>
            </c:numRef>
          </c:yVal>
          <c:smooth val="1"/>
        </c:ser>
        <c:axId val="62522881"/>
        <c:axId val="25835018"/>
      </c:scatterChart>
      <c:valAx>
        <c:axId val="40540103"/>
        <c:scaling>
          <c:orientation val="minMax"/>
          <c:min val="1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crossBetween val="midCat"/>
        <c:dispUnits/>
      </c:val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540103"/>
        <c:crosses val="autoZero"/>
        <c:crossBetween val="midCat"/>
        <c:dispUnits/>
      </c:valAx>
      <c:valAx>
        <c:axId val="62522881"/>
        <c:scaling>
          <c:orientation val="minMax"/>
        </c:scaling>
        <c:axPos val="b"/>
        <c:delete val="1"/>
        <c:majorTickMark val="in"/>
        <c:minorTickMark val="none"/>
        <c:tickLblPos val="nextTo"/>
        <c:crossAx val="25835018"/>
        <c:crosses val="max"/>
        <c:crossBetween val="midCat"/>
        <c:dispUnits/>
      </c:valAx>
      <c:valAx>
        <c:axId val="258350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628"/>
          <c:w val="0.52275"/>
          <c:h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0.02825</cdr:y>
    </cdr:from>
    <cdr:to>
      <cdr:x>0.27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8572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Скорость (м/с)</a:t>
          </a:r>
        </a:p>
      </cdr:txBody>
    </cdr:sp>
  </cdr:relSizeAnchor>
  <cdr:relSizeAnchor xmlns:cdr="http://schemas.openxmlformats.org/drawingml/2006/chartDrawing">
    <cdr:from>
      <cdr:x>0.852</cdr:x>
      <cdr:y>0.02825</cdr:y>
    </cdr:from>
    <cdr:to>
      <cdr:x>0.9605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5086350" y="857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Шаг (м)</a:t>
          </a:r>
        </a:p>
      </cdr:txBody>
    </cdr:sp>
  </cdr:relSizeAnchor>
  <cdr:relSizeAnchor xmlns:cdr="http://schemas.openxmlformats.org/drawingml/2006/chartDrawing">
    <cdr:from>
      <cdr:x>0.6905</cdr:x>
      <cdr:y>0.84</cdr:y>
    </cdr:from>
    <cdr:to>
      <cdr:x>0.87875</cdr:x>
      <cdr:y>0.91725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114800" y="2695575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Темп (гр/мин)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0</xdr:rowOff>
    </xdr:from>
    <xdr:to>
      <xdr:col>23</xdr:col>
      <xdr:colOff>85725</xdr:colOff>
      <xdr:row>11</xdr:row>
      <xdr:rowOff>190500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250507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9525</xdr:rowOff>
    </xdr:from>
    <xdr:to>
      <xdr:col>23</xdr:col>
      <xdr:colOff>85725</xdr:colOff>
      <xdr:row>14</xdr:row>
      <xdr:rowOff>0</xdr:rowOff>
    </xdr:to>
    <xdr:pic>
      <xdr:nvPicPr>
        <xdr:cNvPr id="2" name="cb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933700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23</xdr:col>
      <xdr:colOff>85725</xdr:colOff>
      <xdr:row>4</xdr:row>
      <xdr:rowOff>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110490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28575</xdr:rowOff>
    </xdr:from>
    <xdr:to>
      <xdr:col>23</xdr:col>
      <xdr:colOff>85725</xdr:colOff>
      <xdr:row>8</xdr:row>
      <xdr:rowOff>76200</xdr:rowOff>
    </xdr:to>
    <xdr:pic>
      <xdr:nvPicPr>
        <xdr:cNvPr id="4" name="lsMo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13335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12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5" name="Chart 37"/>
        <xdr:cNvGraphicFramePr/>
      </xdr:nvGraphicFramePr>
      <xdr:xfrm>
        <a:off x="0" y="2924175"/>
        <a:ext cx="59721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9"/>
  <sheetViews>
    <sheetView workbookViewId="0" topLeftCell="A1">
      <selection activeCell="A5" sqref="A5:IV5"/>
    </sheetView>
  </sheetViews>
  <sheetFormatPr defaultColWidth="9.140625" defaultRowHeight="12.75"/>
  <cols>
    <col min="1" max="16384" width="9.140625" style="2" customWidth="1"/>
  </cols>
  <sheetData>
    <row r="1" spans="1:2" ht="20.25">
      <c r="A1" s="55"/>
      <c r="B1" s="55" t="s">
        <v>43</v>
      </c>
    </row>
    <row r="2" spans="1:2" ht="20.25">
      <c r="A2" s="55"/>
      <c r="B2" s="36" t="s">
        <v>44</v>
      </c>
    </row>
    <row r="3" spans="1:8" ht="15.75" customHeight="1">
      <c r="A3" s="35"/>
      <c r="B3" s="36" t="s">
        <v>45</v>
      </c>
      <c r="C3" s="36"/>
      <c r="D3" s="36"/>
      <c r="E3" s="36"/>
      <c r="F3" s="20"/>
      <c r="G3" s="20"/>
      <c r="H3" s="20"/>
    </row>
    <row r="4" ht="15.75" customHeight="1" thickBot="1">
      <c r="B4" s="105" t="s">
        <v>46</v>
      </c>
    </row>
    <row r="5" spans="1:14" ht="13.5" thickBot="1">
      <c r="A5" s="76"/>
      <c r="B5" s="96" t="s">
        <v>50</v>
      </c>
      <c r="C5" s="77"/>
      <c r="D5" s="77"/>
      <c r="E5" s="77"/>
      <c r="F5" s="77"/>
      <c r="G5" s="77"/>
      <c r="H5" s="84"/>
      <c r="I5" s="85"/>
      <c r="J5" s="85"/>
      <c r="K5" s="119"/>
      <c r="L5" s="119"/>
      <c r="M5" s="120" t="s">
        <v>53</v>
      </c>
      <c r="N5" s="121" t="s">
        <v>54</v>
      </c>
    </row>
    <row r="6" spans="1:14" ht="15.75">
      <c r="A6" s="84"/>
      <c r="B6" s="12"/>
      <c r="C6" s="84"/>
      <c r="D6" s="117"/>
      <c r="E6" s="85"/>
      <c r="F6" s="85"/>
      <c r="G6" s="86"/>
      <c r="H6" s="131" t="s">
        <v>55</v>
      </c>
      <c r="I6" s="12"/>
      <c r="J6" s="79"/>
      <c r="K6" s="122"/>
      <c r="L6" s="122"/>
      <c r="M6" s="122"/>
      <c r="N6" s="123" t="s">
        <v>16</v>
      </c>
    </row>
    <row r="7" spans="1:14" ht="15.75">
      <c r="A7" s="95" t="s">
        <v>47</v>
      </c>
      <c r="B7" s="12"/>
      <c r="C7" s="95" t="s">
        <v>57</v>
      </c>
      <c r="D7" s="12"/>
      <c r="E7" s="79"/>
      <c r="F7" s="79"/>
      <c r="G7" s="80"/>
      <c r="H7" s="95" t="s">
        <v>56</v>
      </c>
      <c r="I7" s="79"/>
      <c r="J7" s="79"/>
      <c r="K7" s="79"/>
      <c r="L7" s="79"/>
      <c r="M7" s="79"/>
      <c r="N7" s="80"/>
    </row>
    <row r="8" spans="1:14" ht="15.75">
      <c r="A8" s="95" t="s">
        <v>48</v>
      </c>
      <c r="B8" s="12"/>
      <c r="C8" s="78" t="s">
        <v>51</v>
      </c>
      <c r="D8" s="12"/>
      <c r="E8" s="79"/>
      <c r="F8" s="79"/>
      <c r="G8" s="80"/>
      <c r="H8" s="78" t="s">
        <v>58</v>
      </c>
      <c r="I8" s="79"/>
      <c r="J8" s="79"/>
      <c r="K8" s="79"/>
      <c r="L8" s="79"/>
      <c r="M8" s="79"/>
      <c r="N8" s="80"/>
    </row>
    <row r="9" spans="1:14" ht="15.75">
      <c r="A9" s="95" t="s">
        <v>49</v>
      </c>
      <c r="B9" s="12"/>
      <c r="C9" s="78" t="s">
        <v>52</v>
      </c>
      <c r="D9" s="12"/>
      <c r="E9" s="79"/>
      <c r="F9" s="79"/>
      <c r="G9" s="80"/>
      <c r="H9" s="122" t="s">
        <v>65</v>
      </c>
      <c r="J9" s="79"/>
      <c r="K9" s="79"/>
      <c r="L9" s="79"/>
      <c r="M9" s="79"/>
      <c r="N9" s="80"/>
    </row>
    <row r="10" spans="1:14" ht="16.5" thickBot="1">
      <c r="A10" s="81"/>
      <c r="B10" s="12"/>
      <c r="C10" s="81"/>
      <c r="D10" s="118"/>
      <c r="E10" s="82"/>
      <c r="F10" s="82"/>
      <c r="G10" s="83"/>
      <c r="H10" s="122" t="s">
        <v>66</v>
      </c>
      <c r="J10" s="79"/>
      <c r="K10" s="79"/>
      <c r="L10" s="79"/>
      <c r="M10" s="79"/>
      <c r="N10" s="80"/>
    </row>
    <row r="11" spans="1:14" ht="15.75">
      <c r="A11" s="84"/>
      <c r="B11" s="97" t="s">
        <v>62</v>
      </c>
      <c r="C11" s="87"/>
      <c r="D11" s="87"/>
      <c r="E11" s="87"/>
      <c r="F11" s="88"/>
      <c r="G11" s="89"/>
      <c r="H11" s="122" t="s">
        <v>67</v>
      </c>
      <c r="I11" s="79"/>
      <c r="J11" s="79"/>
      <c r="K11" s="79"/>
      <c r="L11" s="79"/>
      <c r="M11" s="79"/>
      <c r="N11" s="80"/>
    </row>
    <row r="12" spans="1:14" ht="12.75">
      <c r="A12" s="90"/>
      <c r="B12" s="79" t="s">
        <v>63</v>
      </c>
      <c r="C12" s="79"/>
      <c r="D12" s="79"/>
      <c r="E12" s="79"/>
      <c r="F12" s="79"/>
      <c r="G12" s="80"/>
      <c r="H12" s="122" t="s">
        <v>68</v>
      </c>
      <c r="I12" s="79"/>
      <c r="J12" s="79"/>
      <c r="K12" s="79"/>
      <c r="L12" s="79"/>
      <c r="M12" s="79"/>
      <c r="N12" s="80"/>
    </row>
    <row r="13" spans="1:14" ht="15.75">
      <c r="A13" s="90"/>
      <c r="B13" s="91" t="s">
        <v>64</v>
      </c>
      <c r="C13" s="36"/>
      <c r="D13" s="36"/>
      <c r="E13" s="36"/>
      <c r="F13" s="20"/>
      <c r="G13" s="92"/>
      <c r="H13" s="122"/>
      <c r="I13" s="79"/>
      <c r="J13" s="79"/>
      <c r="K13" s="79"/>
      <c r="L13" s="79"/>
      <c r="M13" s="79"/>
      <c r="N13" s="80"/>
    </row>
    <row r="14" spans="1:14" ht="13.5" thickBot="1">
      <c r="A14" s="93"/>
      <c r="B14" s="94"/>
      <c r="C14" s="94"/>
      <c r="D14" s="94"/>
      <c r="E14" s="94"/>
      <c r="F14" s="82"/>
      <c r="G14" s="83"/>
      <c r="H14" s="81"/>
      <c r="I14" s="82"/>
      <c r="J14" s="82"/>
      <c r="K14" s="82"/>
      <c r="L14" s="82"/>
      <c r="M14" s="82"/>
      <c r="N14" s="83"/>
    </row>
    <row r="15" spans="2:5" ht="15">
      <c r="B15" s="36" t="s">
        <v>59</v>
      </c>
      <c r="E15" s="35"/>
    </row>
    <row r="16" spans="1:5" ht="15">
      <c r="A16" s="7">
        <v>1</v>
      </c>
      <c r="B16" s="36" t="s">
        <v>60</v>
      </c>
      <c r="C16" s="35"/>
      <c r="D16" s="35"/>
      <c r="E16" s="35"/>
    </row>
    <row r="17" spans="1:14" ht="15.75">
      <c r="A17" s="7">
        <v>2</v>
      </c>
      <c r="B17" s="12" t="s">
        <v>61</v>
      </c>
      <c r="C17" s="37"/>
      <c r="D17" s="37"/>
      <c r="E17" s="37"/>
      <c r="F17" s="12"/>
      <c r="G17" s="12"/>
      <c r="H17" s="12"/>
      <c r="I17" s="133"/>
      <c r="J17" s="133"/>
      <c r="K17" s="133"/>
      <c r="L17" s="133"/>
      <c r="M17" s="133"/>
      <c r="N17" s="133"/>
    </row>
    <row r="18" spans="1:5" ht="15">
      <c r="A18" s="7">
        <v>3</v>
      </c>
      <c r="B18" s="98" t="s">
        <v>69</v>
      </c>
      <c r="C18" s="35"/>
      <c r="D18" s="35"/>
      <c r="E18" s="35"/>
    </row>
    <row r="19" spans="1:5" ht="15">
      <c r="A19" s="7">
        <v>4</v>
      </c>
      <c r="B19" s="36" t="s">
        <v>70</v>
      </c>
      <c r="C19" s="35"/>
      <c r="D19" s="35"/>
      <c r="E19" s="35"/>
    </row>
    <row r="20" spans="2:5" ht="12.75">
      <c r="B20" s="124" t="s">
        <v>71</v>
      </c>
      <c r="E20" s="35"/>
    </row>
    <row r="21" spans="2:5" ht="12.75">
      <c r="B21" s="124" t="s">
        <v>72</v>
      </c>
      <c r="E21" s="35"/>
    </row>
    <row r="22" spans="1:5" ht="15">
      <c r="A22" s="7">
        <v>5</v>
      </c>
      <c r="B22" s="105" t="s">
        <v>73</v>
      </c>
      <c r="E22" s="35"/>
    </row>
    <row r="23" spans="1:5" ht="15">
      <c r="A23" s="7">
        <v>6</v>
      </c>
      <c r="B23" s="105" t="s">
        <v>76</v>
      </c>
      <c r="C23" s="35"/>
      <c r="D23" s="35"/>
      <c r="E23" s="35"/>
    </row>
    <row r="24" spans="2:12" ht="12.75">
      <c r="B24" s="128" t="s">
        <v>39</v>
      </c>
      <c r="C24" s="129"/>
      <c r="D24" s="130" t="s">
        <v>80</v>
      </c>
      <c r="E24" s="125"/>
      <c r="F24" s="126"/>
      <c r="G24" s="126"/>
      <c r="H24" s="126"/>
      <c r="I24" s="126"/>
      <c r="J24" s="126"/>
      <c r="K24" s="126"/>
      <c r="L24" s="127"/>
    </row>
    <row r="25" spans="2:12" ht="12.75">
      <c r="B25" s="128" t="s">
        <v>40</v>
      </c>
      <c r="C25" s="129"/>
      <c r="D25" s="130" t="s">
        <v>78</v>
      </c>
      <c r="E25" s="125"/>
      <c r="F25" s="126"/>
      <c r="G25" s="126"/>
      <c r="H25" s="126"/>
      <c r="I25" s="126"/>
      <c r="J25" s="126"/>
      <c r="K25" s="126"/>
      <c r="L25" s="127"/>
    </row>
    <row r="26" spans="2:12" ht="12.75">
      <c r="B26" s="128" t="s">
        <v>41</v>
      </c>
      <c r="C26" s="129"/>
      <c r="D26" s="130" t="s">
        <v>79</v>
      </c>
      <c r="E26" s="125"/>
      <c r="F26" s="126"/>
      <c r="G26" s="126"/>
      <c r="H26" s="126"/>
      <c r="I26" s="126"/>
      <c r="J26" s="126"/>
      <c r="K26" s="126"/>
      <c r="L26" s="127"/>
    </row>
    <row r="27" spans="2:12" ht="12.75">
      <c r="B27" s="128" t="s">
        <v>42</v>
      </c>
      <c r="C27" s="129"/>
      <c r="D27" s="130" t="s">
        <v>77</v>
      </c>
      <c r="E27" s="125"/>
      <c r="F27" s="126"/>
      <c r="G27" s="126"/>
      <c r="H27" s="126"/>
      <c r="I27" s="126"/>
      <c r="J27" s="126"/>
      <c r="K27" s="126"/>
      <c r="L27" s="127"/>
    </row>
    <row r="28" spans="1:2" ht="15">
      <c r="A28" s="7">
        <v>7</v>
      </c>
      <c r="B28" s="36" t="s">
        <v>74</v>
      </c>
    </row>
    <row r="29" spans="1:2" ht="15">
      <c r="A29" s="7">
        <v>8</v>
      </c>
      <c r="B29" s="36" t="s">
        <v>75</v>
      </c>
    </row>
  </sheetData>
  <printOptions/>
  <pageMargins left="0.3937007874015748" right="0.3937007874015748" top="0.7874015748031497" bottom="0.7874015748031497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T3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3.8515625" style="0" customWidth="1"/>
    <col min="2" max="2" width="14.28125" style="0" customWidth="1"/>
    <col min="3" max="3" width="3.140625" style="0" customWidth="1"/>
    <col min="4" max="4" width="8.140625" style="7" customWidth="1"/>
    <col min="5" max="5" width="8.140625" style="10" customWidth="1"/>
    <col min="6" max="6" width="8.140625" style="0" customWidth="1"/>
    <col min="7" max="7" width="6.28125" style="0" customWidth="1"/>
    <col min="8" max="8" width="6.28125" style="9" customWidth="1"/>
    <col min="9" max="9" width="7.00390625" style="9" customWidth="1"/>
    <col min="10" max="10" width="6.28125" style="10" customWidth="1"/>
    <col min="11" max="11" width="8.00390625" style="0" customWidth="1"/>
    <col min="12" max="12" width="7.421875" style="0" customWidth="1"/>
    <col min="13" max="16" width="6.28125" style="0" customWidth="1"/>
    <col min="17" max="17" width="7.421875" style="0" customWidth="1"/>
    <col min="18" max="18" width="7.00390625" style="0" customWidth="1"/>
    <col min="19" max="19" width="8.28125" style="0" customWidth="1"/>
    <col min="20" max="20" width="3.7109375" style="0" customWidth="1"/>
    <col min="21" max="21" width="5.421875" style="0" customWidth="1"/>
    <col min="22" max="16384" width="6.7109375" style="0" customWidth="1"/>
  </cols>
  <sheetData>
    <row r="1" spans="1:19" s="30" customFormat="1" ht="21" thickBot="1">
      <c r="A1" s="132" t="s">
        <v>28</v>
      </c>
      <c r="B1" s="103"/>
      <c r="C1" s="114"/>
      <c r="D1" s="103"/>
      <c r="E1" s="114"/>
      <c r="F1" s="114"/>
      <c r="G1" s="103"/>
      <c r="H1" s="103"/>
      <c r="I1" s="115" t="s">
        <v>7</v>
      </c>
      <c r="J1" s="116" t="s">
        <v>9</v>
      </c>
      <c r="K1" s="103"/>
      <c r="L1" s="102"/>
      <c r="M1" s="103"/>
      <c r="N1" s="103"/>
      <c r="P1" s="151"/>
      <c r="Q1" s="151"/>
      <c r="R1" s="151"/>
      <c r="S1" s="151"/>
    </row>
    <row r="2" spans="3:20" s="52" customFormat="1" ht="21" thickBot="1">
      <c r="C2" s="142" t="s">
        <v>81</v>
      </c>
      <c r="D2" s="31">
        <v>100</v>
      </c>
      <c r="E2" s="51"/>
      <c r="F2" s="50" t="s">
        <v>20</v>
      </c>
      <c r="G2" s="31">
        <v>38</v>
      </c>
      <c r="H2" s="51"/>
      <c r="I2" s="51"/>
      <c r="J2" s="50" t="s">
        <v>22</v>
      </c>
      <c r="K2" s="101">
        <v>0.0007112595279388679</v>
      </c>
      <c r="L2" s="104"/>
      <c r="M2" s="102"/>
      <c r="N2" s="145"/>
      <c r="O2" s="146" t="s">
        <v>21</v>
      </c>
      <c r="P2" s="152">
        <v>1.6272645383906696</v>
      </c>
      <c r="Q2" s="145"/>
      <c r="R2" s="145"/>
      <c r="S2" s="145"/>
      <c r="T2" s="46"/>
    </row>
    <row r="3" spans="1:20" s="1" customFormat="1" ht="45" customHeight="1">
      <c r="A3" s="56"/>
      <c r="B3" s="57"/>
      <c r="C3" s="56" t="s">
        <v>8</v>
      </c>
      <c r="D3" s="60" t="s">
        <v>23</v>
      </c>
      <c r="E3" s="60" t="s">
        <v>24</v>
      </c>
      <c r="F3" s="60" t="s">
        <v>25</v>
      </c>
      <c r="G3" s="61" t="s">
        <v>32</v>
      </c>
      <c r="H3" s="61" t="s">
        <v>26</v>
      </c>
      <c r="I3" s="61" t="s">
        <v>33</v>
      </c>
      <c r="J3" s="61" t="s">
        <v>27</v>
      </c>
      <c r="K3" s="134" t="s">
        <v>29</v>
      </c>
      <c r="L3" s="99" t="s">
        <v>30</v>
      </c>
      <c r="M3" s="49" t="s">
        <v>34</v>
      </c>
      <c r="N3" s="49" t="s">
        <v>31</v>
      </c>
      <c r="O3" s="49" t="s">
        <v>35</v>
      </c>
      <c r="P3" s="49" t="s">
        <v>36</v>
      </c>
      <c r="Q3" s="109" t="s">
        <v>29</v>
      </c>
      <c r="R3" s="49" t="s">
        <v>37</v>
      </c>
      <c r="S3" s="100" t="s">
        <v>38</v>
      </c>
      <c r="T3" s="39"/>
    </row>
    <row r="4" spans="1:19" ht="15.75">
      <c r="A4" s="106" t="s">
        <v>10</v>
      </c>
      <c r="B4" s="70">
        <v>50</v>
      </c>
      <c r="C4" s="135">
        <v>1</v>
      </c>
      <c r="D4" s="47">
        <v>0.00048611111111111104</v>
      </c>
      <c r="E4" s="48">
        <v>14</v>
      </c>
      <c r="F4" s="48">
        <v>20</v>
      </c>
      <c r="G4" s="45">
        <v>1.1904761904761907</v>
      </c>
      <c r="H4" s="45">
        <v>1.3138333852576993</v>
      </c>
      <c r="I4" s="42">
        <v>3.571428571428572</v>
      </c>
      <c r="J4" s="42">
        <v>3.941500155773098</v>
      </c>
      <c r="K4" s="136">
        <v>-0.09389104902164819</v>
      </c>
      <c r="L4" s="63">
        <v>18</v>
      </c>
      <c r="M4" s="112">
        <v>1.1722175607628527</v>
      </c>
      <c r="N4" s="43">
        <v>1.2684921866067873</v>
      </c>
      <c r="O4" s="110">
        <v>3.907391869209509</v>
      </c>
      <c r="P4" s="44">
        <v>4.228307288689291</v>
      </c>
      <c r="Q4" s="107">
        <v>-0.07589690095093843</v>
      </c>
      <c r="R4" s="53">
        <v>0.0004562138496506899</v>
      </c>
      <c r="S4" s="64">
        <v>0.7795242609178341</v>
      </c>
    </row>
    <row r="5" spans="1:19" ht="15.75">
      <c r="A5" s="58" t="s">
        <v>11</v>
      </c>
      <c r="B5" s="71" t="s">
        <v>14</v>
      </c>
      <c r="C5" s="135">
        <v>2</v>
      </c>
      <c r="D5" s="47">
        <v>0.0004513888888888889</v>
      </c>
      <c r="E5" s="48">
        <v>15.6</v>
      </c>
      <c r="F5" s="48">
        <v>24</v>
      </c>
      <c r="G5" s="45">
        <v>1.282051282051282</v>
      </c>
      <c r="H5" s="45">
        <v>1.396156305322293</v>
      </c>
      <c r="I5" s="42">
        <v>3.205128205128205</v>
      </c>
      <c r="J5" s="42">
        <v>3.4903907633057325</v>
      </c>
      <c r="K5" s="136">
        <v>-0.08172797188683732</v>
      </c>
      <c r="L5" s="63">
        <v>19</v>
      </c>
      <c r="M5" s="112">
        <v>1.183162503204506</v>
      </c>
      <c r="N5" s="43">
        <v>1.2915607200359478</v>
      </c>
      <c r="O5" s="110">
        <v>3.7363026416984404</v>
      </c>
      <c r="P5" s="44">
        <v>4.078612800113519</v>
      </c>
      <c r="Q5" s="107">
        <v>-0.08392808417743199</v>
      </c>
      <c r="R5" s="53">
        <v>0.00044806542559423513</v>
      </c>
      <c r="S5" s="64">
        <v>0.7937005259840998</v>
      </c>
    </row>
    <row r="6" spans="1:19" ht="15.75">
      <c r="A6" s="58" t="s">
        <v>12</v>
      </c>
      <c r="B6" s="72" t="s">
        <v>15</v>
      </c>
      <c r="C6" s="135">
        <v>3</v>
      </c>
      <c r="D6" s="47">
        <v>0.0004166666666666667</v>
      </c>
      <c r="E6" s="48">
        <v>16.8</v>
      </c>
      <c r="F6" s="48">
        <v>28</v>
      </c>
      <c r="G6" s="45">
        <v>1.3888888888888888</v>
      </c>
      <c r="H6" s="45">
        <v>1.4697708798251559</v>
      </c>
      <c r="I6" s="42">
        <v>2.9761904761904763</v>
      </c>
      <c r="J6" s="42">
        <v>3.1495090281967624</v>
      </c>
      <c r="K6" s="136">
        <v>-0.05503033979411046</v>
      </c>
      <c r="L6" s="63">
        <v>20</v>
      </c>
      <c r="M6" s="112">
        <v>1.1963775141107673</v>
      </c>
      <c r="N6" s="43">
        <v>1.3138333852576993</v>
      </c>
      <c r="O6" s="110">
        <v>3.589132542332302</v>
      </c>
      <c r="P6" s="44">
        <v>3.941500155773098</v>
      </c>
      <c r="Q6" s="107">
        <v>-0.08939936560060381</v>
      </c>
      <c r="R6" s="53">
        <v>0.0004404696289478098</v>
      </c>
      <c r="S6" s="64">
        <v>0.8073877075678506</v>
      </c>
    </row>
    <row r="7" spans="1:19" ht="15.75">
      <c r="A7" s="58" t="s">
        <v>13</v>
      </c>
      <c r="B7" s="73">
        <v>38836</v>
      </c>
      <c r="C7" s="135">
        <v>4</v>
      </c>
      <c r="D7" s="47">
        <v>0.00038194444444444446</v>
      </c>
      <c r="E7" s="48">
        <v>17.6</v>
      </c>
      <c r="F7" s="48">
        <v>32</v>
      </c>
      <c r="G7" s="45">
        <v>1.5151515151515151</v>
      </c>
      <c r="H7" s="45">
        <v>1.5366688494199083</v>
      </c>
      <c r="I7" s="42">
        <v>2.840909090909091</v>
      </c>
      <c r="J7" s="42">
        <v>2.8812540926623282</v>
      </c>
      <c r="K7" s="136">
        <v>-0.014002583755449964</v>
      </c>
      <c r="L7" s="63">
        <v>21</v>
      </c>
      <c r="M7" s="112">
        <v>1.2118625934816367</v>
      </c>
      <c r="N7" s="43">
        <v>1.3353754662376511</v>
      </c>
      <c r="O7" s="110">
        <v>3.4624645528046765</v>
      </c>
      <c r="P7" s="44">
        <v>3.8153584749647176</v>
      </c>
      <c r="Q7" s="107">
        <v>-0.0924929923297193</v>
      </c>
      <c r="R7" s="53">
        <v>0.00043336403755729494</v>
      </c>
      <c r="S7" s="64">
        <v>0.8206259245090595</v>
      </c>
    </row>
    <row r="8" spans="1:19" ht="15.75">
      <c r="A8" s="58"/>
      <c r="B8" s="74"/>
      <c r="C8" s="135">
        <v>5</v>
      </c>
      <c r="D8" s="47">
        <v>0.0003356481481481481</v>
      </c>
      <c r="E8" s="48">
        <v>17.4</v>
      </c>
      <c r="F8" s="48">
        <v>36</v>
      </c>
      <c r="G8" s="45">
        <v>1.7241379310344829</v>
      </c>
      <c r="H8" s="45">
        <v>1.5982000075330671</v>
      </c>
      <c r="I8" s="42">
        <v>2.873563218390805</v>
      </c>
      <c r="J8" s="42">
        <v>2.6636666792217785</v>
      </c>
      <c r="K8" s="136">
        <v>0.07879985165048879</v>
      </c>
      <c r="L8" s="63">
        <v>22</v>
      </c>
      <c r="M8" s="112">
        <v>1.2296177413171137</v>
      </c>
      <c r="N8" s="43">
        <v>1.3562440786242476</v>
      </c>
      <c r="O8" s="110">
        <v>3.3535029308648556</v>
      </c>
      <c r="P8" s="44">
        <v>3.698847487157039</v>
      </c>
      <c r="Q8" s="107">
        <v>-0.09336544896519043</v>
      </c>
      <c r="R8" s="53">
        <v>0.00042669583803140473</v>
      </c>
      <c r="S8" s="64">
        <v>0.8334502759861924</v>
      </c>
    </row>
    <row r="9" spans="1:19" ht="15.75">
      <c r="A9" s="58"/>
      <c r="B9" s="74"/>
      <c r="C9" s="135">
        <v>6</v>
      </c>
      <c r="D9" s="47">
        <v>0.00030092592592592595</v>
      </c>
      <c r="E9" s="48">
        <v>17.333333333333336</v>
      </c>
      <c r="F9" s="48">
        <v>40</v>
      </c>
      <c r="G9" s="45">
        <v>1.923076923076923</v>
      </c>
      <c r="H9" s="45">
        <v>1.6553263381408159</v>
      </c>
      <c r="I9" s="42">
        <v>2.884615384615384</v>
      </c>
      <c r="J9" s="42">
        <v>2.482989507211224</v>
      </c>
      <c r="K9" s="136">
        <v>0.16175093621529144</v>
      </c>
      <c r="L9" s="63">
        <v>23</v>
      </c>
      <c r="M9" s="112">
        <v>1.2496429576171988</v>
      </c>
      <c r="N9" s="43">
        <v>1.3764895123426317</v>
      </c>
      <c r="O9" s="110">
        <v>3.259938150305736</v>
      </c>
      <c r="P9" s="44">
        <v>3.5908422061112133</v>
      </c>
      <c r="Q9" s="107">
        <v>-0.09215221299402002</v>
      </c>
      <c r="R9" s="53">
        <v>0.00042041998759497596</v>
      </c>
      <c r="S9" s="64">
        <v>0.8458916665780419</v>
      </c>
    </row>
    <row r="10" spans="1:19" ht="15.75">
      <c r="A10" s="58"/>
      <c r="B10" s="74"/>
      <c r="C10" s="135">
        <v>7</v>
      </c>
      <c r="D10" s="47"/>
      <c r="E10" s="48"/>
      <c r="F10" s="48"/>
      <c r="G10" s="45"/>
      <c r="H10" s="45"/>
      <c r="I10" s="42"/>
      <c r="J10" s="42"/>
      <c r="K10" s="136"/>
      <c r="L10" s="63">
        <v>24</v>
      </c>
      <c r="M10" s="112">
        <v>1.2719382423818917</v>
      </c>
      <c r="N10" s="43">
        <v>1.396156305322293</v>
      </c>
      <c r="O10" s="110">
        <v>3.1798456059547293</v>
      </c>
      <c r="P10" s="44">
        <v>3.4903907633057325</v>
      </c>
      <c r="Q10" s="107">
        <v>-0.08897145861596521</v>
      </c>
      <c r="R10" s="53">
        <v>0.0004144977904677471</v>
      </c>
      <c r="S10" s="64">
        <v>0.8579774660996805</v>
      </c>
    </row>
    <row r="11" spans="1:19" ht="16.5" thickBot="1">
      <c r="A11" s="59"/>
      <c r="B11" s="75"/>
      <c r="C11" s="137">
        <v>8</v>
      </c>
      <c r="D11" s="138"/>
      <c r="E11" s="139"/>
      <c r="F11" s="139"/>
      <c r="G11" s="62"/>
      <c r="H11" s="62"/>
      <c r="I11" s="140"/>
      <c r="J11" s="140"/>
      <c r="K11" s="141"/>
      <c r="L11" s="63">
        <v>25</v>
      </c>
      <c r="M11" s="112">
        <v>1.2965035956111925</v>
      </c>
      <c r="N11" s="43">
        <v>1.415284111060606</v>
      </c>
      <c r="O11" s="110">
        <v>3.111608629466862</v>
      </c>
      <c r="P11" s="44">
        <v>3.3966818665454546</v>
      </c>
      <c r="Q11" s="107">
        <v>-0.08392697587793876</v>
      </c>
      <c r="R11" s="53">
        <v>0.0004088957822539436</v>
      </c>
      <c r="S11" s="64">
        <v>0.8697320427447477</v>
      </c>
    </row>
    <row r="12" spans="1:19" ht="16.5" thickBot="1">
      <c r="A12" s="143" t="s">
        <v>17</v>
      </c>
      <c r="B12" s="144">
        <v>30</v>
      </c>
      <c r="C12" s="145"/>
      <c r="D12" s="145"/>
      <c r="E12" s="146" t="s">
        <v>18</v>
      </c>
      <c r="F12" s="147">
        <v>1.503963788446547</v>
      </c>
      <c r="G12" s="145"/>
      <c r="H12" s="146" t="s">
        <v>19</v>
      </c>
      <c r="I12" s="148">
        <v>3.058639157777089</v>
      </c>
      <c r="J12" s="149"/>
      <c r="K12" s="150"/>
      <c r="L12" s="63">
        <v>26</v>
      </c>
      <c r="M12" s="112">
        <v>1.3233390173051012</v>
      </c>
      <c r="N12" s="43">
        <v>1.4339084061983332</v>
      </c>
      <c r="O12" s="110">
        <v>3.0538592707040797</v>
      </c>
      <c r="P12" s="44">
        <v>3.3090193989192302</v>
      </c>
      <c r="Q12" s="107">
        <v>-0.07711049632966474</v>
      </c>
      <c r="R12" s="53">
        <v>0.00040358484628596244</v>
      </c>
      <c r="S12" s="64">
        <v>0.8811771979105735</v>
      </c>
    </row>
    <row r="13" spans="1:19" ht="15.75">
      <c r="A13" s="9"/>
      <c r="B13" s="9"/>
      <c r="C13" s="9"/>
      <c r="D13" s="28"/>
      <c r="E13" s="13"/>
      <c r="F13" s="14"/>
      <c r="G13" s="29"/>
      <c r="I13" s="10"/>
      <c r="J13"/>
      <c r="L13" s="63">
        <v>27</v>
      </c>
      <c r="M13" s="112">
        <v>1.352444507463618</v>
      </c>
      <c r="N13" s="43">
        <v>1.4520610725764083</v>
      </c>
      <c r="O13" s="110">
        <v>3.00543223880804</v>
      </c>
      <c r="P13" s="44">
        <v>3.2268023835031294</v>
      </c>
      <c r="Q13" s="107">
        <v>-0.06860356426747222</v>
      </c>
      <c r="R13" s="53">
        <v>0.0003985395067969856</v>
      </c>
      <c r="S13" s="64">
        <v>0.8923325238885044</v>
      </c>
    </row>
    <row r="14" spans="1:19" ht="15.75">
      <c r="A14" s="9"/>
      <c r="B14" s="9"/>
      <c r="C14" s="9"/>
      <c r="D14" s="28"/>
      <c r="E14" s="13"/>
      <c r="F14" s="14"/>
      <c r="G14" s="29"/>
      <c r="I14" s="10"/>
      <c r="J14"/>
      <c r="L14" s="63">
        <v>28</v>
      </c>
      <c r="M14" s="112">
        <v>1.3838200660867426</v>
      </c>
      <c r="N14" s="43">
        <v>1.4697708798251559</v>
      </c>
      <c r="O14" s="110">
        <v>2.9653287130430197</v>
      </c>
      <c r="P14" s="44">
        <v>3.1495090281967624</v>
      </c>
      <c r="Q14" s="107">
        <v>-0.05847905610202184</v>
      </c>
      <c r="R14" s="53">
        <v>0.0003937373584191207</v>
      </c>
      <c r="S14" s="64">
        <v>0.9032157004286029</v>
      </c>
    </row>
    <row r="15" spans="1:19" ht="15.75">
      <c r="A15" s="9"/>
      <c r="B15" s="9"/>
      <c r="C15" s="9"/>
      <c r="D15" s="28"/>
      <c r="E15" s="13"/>
      <c r="F15" s="14"/>
      <c r="G15" s="29"/>
      <c r="I15" s="10"/>
      <c r="J15"/>
      <c r="L15" s="63">
        <v>29</v>
      </c>
      <c r="M15" s="112">
        <v>1.417465693174475</v>
      </c>
      <c r="N15" s="43">
        <v>1.4870638883999792</v>
      </c>
      <c r="O15" s="110">
        <v>2.932687641050638</v>
      </c>
      <c r="P15" s="44">
        <v>3.0766839070344396</v>
      </c>
      <c r="Q15" s="107">
        <v>-0.046802424407191484</v>
      </c>
      <c r="R15" s="53">
        <v>0.00038915860187174983</v>
      </c>
      <c r="S15" s="64">
        <v>0.9138427424164568</v>
      </c>
    </row>
    <row r="16" spans="1:19" ht="15.75">
      <c r="A16" s="9"/>
      <c r="B16" s="9"/>
      <c r="C16" s="9"/>
      <c r="D16" s="28"/>
      <c r="E16" s="13"/>
      <c r="F16" s="14"/>
      <c r="G16" s="29"/>
      <c r="J16"/>
      <c r="L16" s="63">
        <v>30</v>
      </c>
      <c r="M16" s="112">
        <v>1.4533813887268152</v>
      </c>
      <c r="N16" s="43">
        <v>1.503963788446547</v>
      </c>
      <c r="O16" s="110">
        <v>2.9067627774536304</v>
      </c>
      <c r="P16" s="44">
        <v>3.007927576893094</v>
      </c>
      <c r="Q16" s="107">
        <v>-0.033632724476683536</v>
      </c>
      <c r="R16" s="53">
        <v>0.00038478566315845286</v>
      </c>
      <c r="S16" s="64">
        <v>0.9242282081154031</v>
      </c>
    </row>
    <row r="17" spans="1:19" ht="15.75">
      <c r="A17" s="9"/>
      <c r="B17" s="9"/>
      <c r="C17" s="9"/>
      <c r="D17" s="28"/>
      <c r="E17" s="13"/>
      <c r="F17" s="14"/>
      <c r="G17" s="29"/>
      <c r="J17"/>
      <c r="L17" s="63">
        <v>31</v>
      </c>
      <c r="M17" s="112">
        <v>1.4915671527437635</v>
      </c>
      <c r="N17" s="43">
        <v>1.5204921864940744</v>
      </c>
      <c r="O17" s="110">
        <v>2.8869041666008326</v>
      </c>
      <c r="P17" s="44">
        <v>2.942888102891757</v>
      </c>
      <c r="Q17" s="107">
        <v>-0.019023467537183286</v>
      </c>
      <c r="R17" s="53">
        <v>0.000380602879017793</v>
      </c>
      <c r="S17" s="64">
        <v>0.9343853753476427</v>
      </c>
    </row>
    <row r="18" spans="1:19" ht="15.75">
      <c r="A18" s="9"/>
      <c r="B18" s="9"/>
      <c r="C18" s="9"/>
      <c r="D18" s="10"/>
      <c r="F18" s="9"/>
      <c r="G18" s="9"/>
      <c r="J18"/>
      <c r="L18" s="63">
        <v>32</v>
      </c>
      <c r="M18" s="112">
        <v>1.5320229852253198</v>
      </c>
      <c r="N18" s="43">
        <v>1.5366688494199083</v>
      </c>
      <c r="O18" s="110">
        <v>2.8725430972974744</v>
      </c>
      <c r="P18" s="44">
        <v>2.8812540926623282</v>
      </c>
      <c r="Q18" s="107">
        <v>-0.0030233346607776803</v>
      </c>
      <c r="R18" s="53">
        <v>0.0003765962353711823</v>
      </c>
      <c r="S18" s="64">
        <v>0.9443263914173669</v>
      </c>
    </row>
    <row r="19" spans="1:19" ht="15.75">
      <c r="A19" s="9"/>
      <c r="B19" s="9"/>
      <c r="C19" s="9"/>
      <c r="D19" s="10"/>
      <c r="F19" s="9"/>
      <c r="G19" s="9"/>
      <c r="J19"/>
      <c r="L19" s="63">
        <v>33</v>
      </c>
      <c r="M19" s="112">
        <v>1.5747488861714838</v>
      </c>
      <c r="N19" s="43">
        <v>1.552511913179797</v>
      </c>
      <c r="O19" s="110">
        <v>2.8631797930390612</v>
      </c>
      <c r="P19" s="44">
        <v>2.8227489330541764</v>
      </c>
      <c r="Q19" s="107">
        <v>0.014323222129833297</v>
      </c>
      <c r="R19" s="53">
        <v>0.00037275314848851903</v>
      </c>
      <c r="S19" s="64">
        <v>0.9540624013813996</v>
      </c>
    </row>
    <row r="20" spans="1:19" ht="15.75">
      <c r="A20" s="9"/>
      <c r="B20" s="9"/>
      <c r="C20" s="9"/>
      <c r="D20" s="10"/>
      <c r="F20" s="9"/>
      <c r="G20" s="9"/>
      <c r="J20"/>
      <c r="L20" s="63">
        <v>34</v>
      </c>
      <c r="M20" s="112">
        <v>1.6197448555822558</v>
      </c>
      <c r="N20" s="43">
        <v>1.5680380622980576</v>
      </c>
      <c r="O20" s="110">
        <v>2.858373274556922</v>
      </c>
      <c r="P20" s="44">
        <v>2.76712599229069</v>
      </c>
      <c r="Q20" s="107">
        <v>0.032975470766582415</v>
      </c>
      <c r="R20" s="53">
        <v>0.0003690622808323781</v>
      </c>
      <c r="S20" s="64">
        <v>0.9636036583509736</v>
      </c>
    </row>
    <row r="21" spans="1:19" ht="15.75">
      <c r="A21" s="9"/>
      <c r="B21" s="9"/>
      <c r="C21" s="9"/>
      <c r="D21" s="10"/>
      <c r="F21" s="9"/>
      <c r="G21" s="9"/>
      <c r="J21"/>
      <c r="L21" s="63">
        <v>35</v>
      </c>
      <c r="M21" s="112">
        <v>1.6670108934576358</v>
      </c>
      <c r="N21" s="43">
        <v>1.5832626849469995</v>
      </c>
      <c r="O21" s="110">
        <v>2.85773296021309</v>
      </c>
      <c r="P21" s="44">
        <v>2.7141646027662847</v>
      </c>
      <c r="Q21" s="107">
        <v>0.052895965594894165</v>
      </c>
      <c r="R21" s="53">
        <v>0.00036551338524287653</v>
      </c>
      <c r="S21" s="64">
        <v>0.972959618792414</v>
      </c>
    </row>
    <row r="22" spans="1:19" ht="15.75">
      <c r="A22" s="9"/>
      <c r="B22" s="9"/>
      <c r="C22" s="9"/>
      <c r="D22" s="10"/>
      <c r="F22" s="9"/>
      <c r="G22" s="9"/>
      <c r="J22"/>
      <c r="L22" s="63">
        <v>36</v>
      </c>
      <c r="M22" s="112">
        <v>1.7165469997976235</v>
      </c>
      <c r="N22" s="43">
        <v>1.5982000075330671</v>
      </c>
      <c r="O22" s="110">
        <v>2.8609116663293723</v>
      </c>
      <c r="P22" s="44">
        <v>2.6636666792217785</v>
      </c>
      <c r="Q22" s="107">
        <v>0.07405017626500526</v>
      </c>
      <c r="R22" s="53">
        <v>0.0003620971724289835</v>
      </c>
      <c r="S22" s="64">
        <v>0.9821390252341228</v>
      </c>
    </row>
    <row r="23" spans="10:19" ht="15.75">
      <c r="J23"/>
      <c r="L23" s="63">
        <v>37</v>
      </c>
      <c r="M23" s="112">
        <v>1.7683531746022192</v>
      </c>
      <c r="N23" s="43">
        <v>1.612863211987856</v>
      </c>
      <c r="O23" s="110">
        <v>2.8675997425981934</v>
      </c>
      <c r="P23" s="44">
        <v>2.6154538572776045</v>
      </c>
      <c r="Q23" s="107">
        <v>0.09640616851984708</v>
      </c>
      <c r="R23" s="53">
        <v>0.00035880519773927425</v>
      </c>
      <c r="S23" s="64">
        <v>0.9911499783452197</v>
      </c>
    </row>
    <row r="24" spans="1:19" s="9" customFormat="1" ht="15.75">
      <c r="A24"/>
      <c r="B24"/>
      <c r="C24"/>
      <c r="D24" s="7"/>
      <c r="E24" s="10"/>
      <c r="F24"/>
      <c r="G24"/>
      <c r="I24" s="11"/>
      <c r="L24" s="63">
        <v>38</v>
      </c>
      <c r="M24" s="112">
        <v>1.8224294178714229</v>
      </c>
      <c r="N24" s="43">
        <v>1.6272645383906696</v>
      </c>
      <c r="O24" s="110">
        <v>2.877520133481194</v>
      </c>
      <c r="P24" s="44">
        <v>2.569365060616847</v>
      </c>
      <c r="Q24" s="107">
        <v>0.11993432836296376</v>
      </c>
      <c r="R24" s="53">
        <v>0.00035562976396943393</v>
      </c>
      <c r="S24" s="64">
        <v>1</v>
      </c>
    </row>
    <row r="25" spans="1:19" s="9" customFormat="1" ht="15.75">
      <c r="A25"/>
      <c r="B25"/>
      <c r="C25"/>
      <c r="D25" s="7"/>
      <c r="E25" s="10"/>
      <c r="F25"/>
      <c r="G25"/>
      <c r="I25" s="11"/>
      <c r="L25" s="63">
        <v>39</v>
      </c>
      <c r="M25" s="112">
        <v>1.8787757296052343</v>
      </c>
      <c r="N25" s="43">
        <v>1.6414153750921803</v>
      </c>
      <c r="O25" s="110">
        <v>2.890424199392668</v>
      </c>
      <c r="P25" s="44">
        <v>2.525254423218739</v>
      </c>
      <c r="Q25" s="107">
        <v>0.1446071226789405</v>
      </c>
      <c r="R25" s="53">
        <v>0.0003525638375790188</v>
      </c>
      <c r="S25" s="64">
        <v>1.0086960886614695</v>
      </c>
    </row>
    <row r="26" spans="1:19" s="9" customFormat="1" ht="15.75">
      <c r="A26"/>
      <c r="B26"/>
      <c r="C26"/>
      <c r="D26" s="7"/>
      <c r="E26" s="10"/>
      <c r="F26"/>
      <c r="G26"/>
      <c r="I26" s="11"/>
      <c r="L26" s="63">
        <v>40</v>
      </c>
      <c r="M26" s="112">
        <v>1.937392109803654</v>
      </c>
      <c r="N26" s="43">
        <v>1.6553263381408159</v>
      </c>
      <c r="O26" s="110">
        <v>2.906088164705481</v>
      </c>
      <c r="P26" s="44">
        <v>2.482989507211224</v>
      </c>
      <c r="Q26" s="107">
        <v>0.1703988906378672</v>
      </c>
      <c r="R26" s="53">
        <v>0.0003496009761758979</v>
      </c>
      <c r="S26" s="64">
        <v>1.017244768191101</v>
      </c>
    </row>
    <row r="27" spans="1:19" s="9" customFormat="1" ht="15.75">
      <c r="A27"/>
      <c r="B27"/>
      <c r="C27"/>
      <c r="D27" s="7"/>
      <c r="E27" s="10"/>
      <c r="F27"/>
      <c r="G27"/>
      <c r="I27" s="11"/>
      <c r="L27" s="63">
        <v>41</v>
      </c>
      <c r="M27" s="112">
        <v>1.9982785584666811</v>
      </c>
      <c r="N27" s="43">
        <v>1.6690073415155369</v>
      </c>
      <c r="O27" s="110">
        <v>2.9243100855609967</v>
      </c>
      <c r="P27" s="44">
        <v>2.4424497680715174</v>
      </c>
      <c r="Q27" s="107">
        <v>0.19728566121953098</v>
      </c>
      <c r="R27" s="53">
        <v>0.0003467352655131005</v>
      </c>
      <c r="S27" s="64">
        <v>1.0256521310088587</v>
      </c>
    </row>
    <row r="28" spans="1:19" s="9" customFormat="1" ht="16.5" thickBot="1">
      <c r="A28"/>
      <c r="B28"/>
      <c r="C28"/>
      <c r="D28" s="7"/>
      <c r="E28" s="10"/>
      <c r="F28"/>
      <c r="G28"/>
      <c r="I28" s="11"/>
      <c r="L28" s="65">
        <v>42</v>
      </c>
      <c r="M28" s="113">
        <v>2.0614350755943165</v>
      </c>
      <c r="N28" s="66">
        <v>1.6824676594259975</v>
      </c>
      <c r="O28" s="111">
        <v>2.9449072508490235</v>
      </c>
      <c r="P28" s="67">
        <v>2.403525227751425</v>
      </c>
      <c r="Q28" s="108">
        <v>0.2252449929989205</v>
      </c>
      <c r="R28" s="68">
        <v>0.0003439612645518181</v>
      </c>
      <c r="S28" s="69">
        <v>1.0339238763784053</v>
      </c>
    </row>
    <row r="29" spans="1:9" s="9" customFormat="1" ht="15">
      <c r="A29"/>
      <c r="B29"/>
      <c r="C29"/>
      <c r="D29" s="7"/>
      <c r="E29" s="10"/>
      <c r="F29"/>
      <c r="G29"/>
      <c r="I29" s="11"/>
    </row>
    <row r="30" spans="1:20" s="41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10" s="9" customFormat="1" ht="15">
      <c r="A31"/>
      <c r="B31"/>
      <c r="C31"/>
      <c r="D31" s="7"/>
      <c r="E31" s="10"/>
      <c r="F31"/>
      <c r="G31"/>
      <c r="J31" s="10"/>
    </row>
    <row r="32" spans="1:10" s="9" customFormat="1" ht="15">
      <c r="A32"/>
      <c r="B32"/>
      <c r="C32"/>
      <c r="D32" s="7"/>
      <c r="E32" s="10"/>
      <c r="F32"/>
      <c r="G32"/>
      <c r="J32" s="10"/>
    </row>
    <row r="33" spans="1:10" s="9" customFormat="1" ht="15">
      <c r="A33"/>
      <c r="B33"/>
      <c r="C33"/>
      <c r="D33" s="7"/>
      <c r="E33" s="10"/>
      <c r="F33"/>
      <c r="G33"/>
      <c r="J33" s="10"/>
    </row>
    <row r="34" spans="1:10" s="9" customFormat="1" ht="15">
      <c r="A34"/>
      <c r="B34"/>
      <c r="C34"/>
      <c r="D34" s="7"/>
      <c r="E34" s="10"/>
      <c r="F34"/>
      <c r="G34"/>
      <c r="J34" s="10"/>
    </row>
  </sheetData>
  <printOptions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workbookViewId="0" topLeftCell="A1">
      <selection activeCell="A18" sqref="A18"/>
    </sheetView>
  </sheetViews>
  <sheetFormatPr defaultColWidth="9.140625" defaultRowHeight="12.75"/>
  <cols>
    <col min="1" max="1" width="12.421875" style="0" bestFit="1" customWidth="1"/>
    <col min="2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2">
        <f>24*60*60</f>
        <v>86400</v>
      </c>
      <c r="B1" s="15"/>
      <c r="C1" s="15"/>
      <c r="E1" s="22">
        <v>0</v>
      </c>
      <c r="F1" s="22">
        <v>1</v>
      </c>
      <c r="G1" s="23">
        <v>0</v>
      </c>
      <c r="I1" s="9" t="s">
        <v>6</v>
      </c>
    </row>
    <row r="2" spans="1:15" ht="12.75">
      <c r="A2" s="8"/>
      <c r="D2" s="8"/>
      <c r="E2" s="4">
        <v>0</v>
      </c>
      <c r="F2" s="4">
        <v>0</v>
      </c>
      <c r="G2" s="24">
        <v>0</v>
      </c>
      <c r="H2" s="32"/>
      <c r="L2">
        <f>Model!$G$2</f>
        <v>38</v>
      </c>
      <c r="M2" s="54">
        <f>MIN(Model!M4:N28)</f>
        <v>1.1722175607628527</v>
      </c>
      <c r="N2">
        <v>0</v>
      </c>
      <c r="O2" s="54">
        <f>Model!$P$2</f>
        <v>1.6272645383906696</v>
      </c>
    </row>
    <row r="3" spans="1:15" ht="12.75">
      <c r="A3" s="8"/>
      <c r="D3" s="8"/>
      <c r="E3" s="4">
        <v>0</v>
      </c>
      <c r="F3" s="4">
        <v>0</v>
      </c>
      <c r="G3" s="24">
        <v>0</v>
      </c>
      <c r="I3" s="1"/>
      <c r="L3">
        <f>Model!$G$2</f>
        <v>38</v>
      </c>
      <c r="M3" s="54">
        <f>MAX(Model!M4:N28)</f>
        <v>2.0614350755943165</v>
      </c>
      <c r="N3">
        <f>Model!$G$2</f>
        <v>38</v>
      </c>
      <c r="O3" s="54">
        <f>Model!$P$2</f>
        <v>1.6272645383906696</v>
      </c>
    </row>
    <row r="4" spans="1:9" ht="14.25">
      <c r="A4" s="15" t="s">
        <v>3</v>
      </c>
      <c r="B4" s="33" t="e">
        <f>#REF!</f>
        <v>#REF!</v>
      </c>
      <c r="C4" s="33" t="e">
        <f>#REF!</f>
        <v>#REF!</v>
      </c>
      <c r="D4" s="34" t="e">
        <f>#REF!</f>
        <v>#REF!</v>
      </c>
      <c r="E4" s="5">
        <v>0</v>
      </c>
      <c r="F4" s="33" t="e">
        <f>C4-$B$4</f>
        <v>#REF!</v>
      </c>
      <c r="G4" s="33" t="e">
        <f>D4-$B$4</f>
        <v>#REF!</v>
      </c>
      <c r="I4" s="9" t="s">
        <v>5</v>
      </c>
    </row>
    <row r="5" spans="1:9" ht="12.75">
      <c r="A5" s="3">
        <v>0.0011350342323039532</v>
      </c>
      <c r="B5" s="6">
        <v>-0.00010102973816340509</v>
      </c>
      <c r="C5" s="6">
        <v>0.00180036862203512</v>
      </c>
      <c r="D5" s="21">
        <v>-0.0007684009793955738</v>
      </c>
      <c r="E5" s="25">
        <f aca="true" t="shared" si="0" ref="E5:G7">IF(E$1=0,$B5+E2,B5)</f>
        <v>-0.00010102973816340509</v>
      </c>
      <c r="F5" s="25">
        <f t="shared" si="0"/>
        <v>0.00180036862203512</v>
      </c>
      <c r="G5" s="25">
        <f t="shared" si="0"/>
        <v>-0.00010102973816340509</v>
      </c>
      <c r="H5" s="1"/>
      <c r="I5" s="1"/>
    </row>
    <row r="6" spans="1:7" ht="12.75">
      <c r="A6" s="3">
        <v>-0.031051324153592873</v>
      </c>
      <c r="B6" s="6">
        <v>0.05904224043914932</v>
      </c>
      <c r="C6" s="6">
        <v>-0.057766194193233214</v>
      </c>
      <c r="D6" s="21">
        <v>0.10836184483844707</v>
      </c>
      <c r="E6" s="25">
        <f t="shared" si="0"/>
        <v>0.05904224043914932</v>
      </c>
      <c r="F6" s="25">
        <f t="shared" si="0"/>
        <v>-0.057766194193233214</v>
      </c>
      <c r="G6" s="25">
        <f t="shared" si="0"/>
        <v>0.05904224043914932</v>
      </c>
    </row>
    <row r="7" spans="1:7" ht="12.75">
      <c r="A7" s="27">
        <v>1.3633903042610436</v>
      </c>
      <c r="B7" s="25">
        <v>2.94812890471291</v>
      </c>
      <c r="C7" s="25">
        <v>5.3755050610182815</v>
      </c>
      <c r="D7" s="26">
        <v>2.613041249135133</v>
      </c>
      <c r="E7" s="25">
        <f t="shared" si="0"/>
        <v>2.94812890471291</v>
      </c>
      <c r="F7" s="25">
        <f t="shared" si="0"/>
        <v>5.3755050610182815</v>
      </c>
      <c r="G7" s="25" t="e">
        <f t="shared" si="0"/>
        <v>#REF!</v>
      </c>
    </row>
    <row r="10" spans="1:4" ht="12.75">
      <c r="A10" s="16"/>
      <c r="B10" s="16" t="s">
        <v>0</v>
      </c>
      <c r="C10" s="16" t="s">
        <v>3</v>
      </c>
      <c r="D10" s="16" t="s">
        <v>4</v>
      </c>
    </row>
    <row r="11" spans="1:4" ht="12.75">
      <c r="A11" s="16" t="s">
        <v>1</v>
      </c>
      <c r="B11" s="17" t="e">
        <f>MIN(#REF!)</f>
        <v>#REF!</v>
      </c>
      <c r="C11" s="18" t="e">
        <f>MIN(#REF!,#REF!,#REF!)</f>
        <v>#REF!</v>
      </c>
      <c r="D11" s="18" t="e">
        <f>MIN(#REF!,#REF!,#REF!)</f>
        <v>#REF!</v>
      </c>
    </row>
    <row r="12" spans="1:4" ht="12.75">
      <c r="A12" s="16" t="s">
        <v>2</v>
      </c>
      <c r="B12" s="19" t="e">
        <f>MAX(#REF!)</f>
        <v>#REF!</v>
      </c>
      <c r="C12" s="18" t="e">
        <f>MAX(#REF!,#REF!,#REF!)</f>
        <v>#REF!</v>
      </c>
      <c r="D12" s="18" t="e">
        <f>MAX(#REF!,#REF!,#REF!)</f>
        <v>#REF!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s="38" t="s">
        <v>39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 </cp:lastModifiedBy>
  <cp:lastPrinted>2005-11-21T11:09:08Z</cp:lastPrinted>
  <dcterms:created xsi:type="dcterms:W3CDTF">1999-03-12T08:50:30Z</dcterms:created>
  <dcterms:modified xsi:type="dcterms:W3CDTF">2006-10-03T11:34:51Z</dcterms:modified>
  <cp:category/>
  <cp:version/>
  <cp:contentType/>
  <cp:contentStatus/>
</cp:coreProperties>
</file>