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55" activeTab="0"/>
  </bookViews>
  <sheets>
    <sheet name="Instructions" sheetId="1" r:id="rId1"/>
    <sheet name="Model" sheetId="2" r:id="rId2"/>
    <sheet name="C" sheetId="3" state="hidden" r:id="rId3"/>
  </sheets>
  <definedNames>
    <definedName name="ArrayLen">#REF!</definedName>
    <definedName name="CycTime">#REF!</definedName>
    <definedName name="DataDir">#REF!</definedName>
    <definedName name="DrvEnd">#REF!</definedName>
    <definedName name="DrvStart">#REF!</definedName>
    <definedName name="DrvTime">#REF!</definedName>
    <definedName name="Lang">#REF!</definedName>
    <definedName name="StrokeTime">#REF!</definedName>
    <definedName name="Time">#REF!</definedName>
    <definedName name="Time0">#REF!</definedName>
  </definedNames>
  <calcPr fullCalcOnLoad="1"/>
</workbook>
</file>

<file path=xl/comments2.xml><?xml version="1.0" encoding="utf-8"?>
<comments xmlns="http://schemas.openxmlformats.org/spreadsheetml/2006/main">
  <authors>
    <author>Valery Kleshnev</author>
    <author>ValeryK</author>
  </authors>
  <commentList>
    <comment ref="B6" authorId="0">
      <text>
        <r>
          <rPr>
            <sz val="10"/>
            <rFont val="Arial"/>
            <family val="2"/>
          </rPr>
          <t xml:space="preserve">Boat Type  </t>
        </r>
      </text>
    </comment>
    <comment ref="B5" authorId="0">
      <text>
        <r>
          <rPr>
            <sz val="10"/>
            <rFont val="Arial"/>
            <family val="2"/>
          </rPr>
          <t>Name of athlete</t>
        </r>
      </text>
    </comment>
    <comment ref="B7" authorId="0">
      <text>
        <r>
          <rPr>
            <sz val="10"/>
            <rFont val="Arial"/>
            <family val="2"/>
          </rPr>
          <t>Date</t>
        </r>
      </text>
    </comment>
    <comment ref="B4" authorId="0">
      <text>
        <r>
          <rPr>
            <sz val="10"/>
            <rFont val="Arial"/>
            <family val="2"/>
          </rPr>
          <t>Full Piece (m)</t>
        </r>
      </text>
    </comment>
    <comment ref="B9" authorId="0">
      <text>
        <r>
          <rPr>
            <sz val="10"/>
            <rFont val="Tahoma"/>
            <family val="2"/>
          </rPr>
          <t>Optional
Wind direction (clock-wise):
0 - head wind,
3 - bow side wind,
6 - tail wind,
9 - stroke side wind</t>
        </r>
      </text>
    </comment>
    <comment ref="B8" authorId="0">
      <text>
        <r>
          <rPr>
            <sz val="10"/>
            <rFont val="Tahoma"/>
            <family val="2"/>
          </rPr>
          <t>Optional
Wind speed (m/s)</t>
        </r>
      </text>
    </comment>
    <comment ref="F2" authorId="1">
      <text>
        <r>
          <rPr>
            <b/>
            <sz val="8"/>
            <rFont val="Tahoma"/>
            <family val="0"/>
          </rPr>
          <t>Base Rate</t>
        </r>
      </text>
    </comment>
    <comment ref="I2" authorId="1">
      <text>
        <r>
          <rPr>
            <b/>
            <sz val="8"/>
            <rFont val="Tahoma"/>
            <family val="0"/>
          </rPr>
          <t>Base Speed</t>
        </r>
      </text>
    </comment>
    <comment ref="L2" authorId="1">
      <text>
        <r>
          <rPr>
            <b/>
            <sz val="8"/>
            <rFont val="Tahoma"/>
            <family val="0"/>
          </rPr>
          <t>Base DPS</t>
        </r>
      </text>
    </comment>
    <comment ref="O2" authorId="0">
      <text>
        <r>
          <rPr>
            <sz val="10"/>
            <rFont val="Tahoma"/>
            <family val="2"/>
          </rPr>
          <t>Input your desired 
race rate here</t>
        </r>
      </text>
    </comment>
  </commentList>
</comments>
</file>

<file path=xl/sharedStrings.xml><?xml version="1.0" encoding="utf-8"?>
<sst xmlns="http://schemas.openxmlformats.org/spreadsheetml/2006/main" count="88" uniqueCount="78">
  <si>
    <t>Rate (str/min)</t>
  </si>
  <si>
    <t>Number of strokes</t>
  </si>
  <si>
    <t>Date</t>
  </si>
  <si>
    <t>Rate</t>
  </si>
  <si>
    <t>Min</t>
  </si>
  <si>
    <t>Max</t>
  </si>
  <si>
    <t>Speed</t>
  </si>
  <si>
    <t>DPS</t>
  </si>
  <si>
    <r>
      <t>y = ax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bx + c</t>
    </r>
  </si>
  <si>
    <t>Delete previous data using button "CLEAR DATA";</t>
  </si>
  <si>
    <t>Click the button "Calculate"</t>
  </si>
  <si>
    <t>Data=1</t>
  </si>
  <si>
    <t>You can input data in the cells with grey fill and bold font</t>
  </si>
  <si>
    <t>Average</t>
  </si>
  <si>
    <t>Minimal</t>
  </si>
  <si>
    <t>Maximal</t>
  </si>
  <si>
    <t>Lowest Rate</t>
  </si>
  <si>
    <t>Model Speed (m/s)</t>
  </si>
  <si>
    <t>Model DPS (m)</t>
  </si>
  <si>
    <t>Wind Speed</t>
  </si>
  <si>
    <t>Wind direction</t>
  </si>
  <si>
    <t>© 2005 Dr. Valery Kleshnev, EIS/Biomechanics</t>
  </si>
  <si>
    <t>Base Rate</t>
  </si>
  <si>
    <t>Actual Speed (m/s)</t>
  </si>
  <si>
    <t>Actual DPS (m)</t>
  </si>
  <si>
    <t>Race Rate:</t>
  </si>
  <si>
    <t>Crew Name</t>
  </si>
  <si>
    <t>Boat type</t>
  </si>
  <si>
    <t>Base Speed</t>
  </si>
  <si>
    <t>Base DPS</t>
  </si>
  <si>
    <t>Norm. Rate (1/min)</t>
  </si>
  <si>
    <t>Norm. DPS (m)</t>
  </si>
  <si>
    <t>Norm. Speed (m/s)</t>
  </si>
  <si>
    <t>Ratio Model Time/ Progn.</t>
  </si>
  <si>
    <t>Model Time (m:s.0)</t>
  </si>
  <si>
    <t>Model Race Speed:</t>
  </si>
  <si>
    <t>Model Race Time:</t>
  </si>
  <si>
    <t>Instructions</t>
  </si>
  <si>
    <t>The data collected during step-test or during the race can be used</t>
  </si>
  <si>
    <t>N</t>
  </si>
  <si>
    <t>General</t>
  </si>
  <si>
    <t>Data</t>
  </si>
  <si>
    <t>Area</t>
  </si>
  <si>
    <t>Actual Data Area</t>
  </si>
  <si>
    <t>Header area</t>
  </si>
  <si>
    <t>Model Area</t>
  </si>
  <si>
    <t>Here you input the data of your test or race</t>
  </si>
  <si>
    <t>Chart</t>
  </si>
  <si>
    <t xml:space="preserve">Here you can see both your actual data </t>
  </si>
  <si>
    <t>and models in graphical form</t>
  </si>
  <si>
    <t>How to operete the template:</t>
  </si>
  <si>
    <t>In the General area input Length of the Piece, Name, Boat Type, Date, Wind Speed (optional) and Wind Direction (optional);</t>
  </si>
  <si>
    <t>Input either Number of strokes OR Strote Rate, not both.</t>
  </si>
  <si>
    <t>Times must be in m:ss.0 format (if no decimals, input .0)</t>
  </si>
  <si>
    <t>In the Model area input or check your target race rate and the range of the training rates</t>
  </si>
  <si>
    <t>Select desired method of modelling in the "Model Base" list. The meaning is:</t>
  </si>
  <si>
    <t>Effective Work Per Stroke Modelling</t>
  </si>
  <si>
    <t>Piece Length (m)</t>
  </si>
  <si>
    <t xml:space="preserve">Average of all samples will be used as the base for eWPS model. </t>
  </si>
  <si>
    <t xml:space="preserve">Minimal speed/DPS of all samples will be used as the base for eWPS model. </t>
  </si>
  <si>
    <t xml:space="preserve">Maximal speed/DPS of all samples will be used as the base for eWPS model. </t>
  </si>
  <si>
    <t>Value of speed/DPS achieved at the lowest rate will be used</t>
  </si>
  <si>
    <t>Time</t>
  </si>
  <si>
    <t xml:space="preserve">Here are your prognostics: </t>
  </si>
  <si>
    <t>The main page "Model" has five data areas, two buttons and a list:</t>
  </si>
  <si>
    <t>Input from 3 to 8 rows in the Data area.</t>
  </si>
  <si>
    <t>Enjoy your modelling!</t>
  </si>
  <si>
    <t>This template is designed for evaluation of consistency of Effective Work per Stroke (eWPS) at different stroke rates</t>
  </si>
  <si>
    <t>Normalised means your actual speed/DPS data interpolated for different stroke rates</t>
  </si>
  <si>
    <t>"Model" means boat speed/DPS, which you can achive if you maintain constant eWPS</t>
  </si>
  <si>
    <t>Here you can see what happens with the eWPS at different training rates</t>
  </si>
  <si>
    <t>Race rate</t>
  </si>
  <si>
    <t>eWPS (%)</t>
  </si>
  <si>
    <t>(0 means equal, negative means your eWPS id lover then model)</t>
  </si>
  <si>
    <t>eWPS (%) means ratio of you actual eWPS to the model eWPS :</t>
  </si>
  <si>
    <t>V1.1.3</t>
  </si>
  <si>
    <t>M1x</t>
  </si>
  <si>
    <t>Crew 1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</si>
</sst>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* #,##0.000_-;\-* #,##0.000_-;_-* &quot;-&quot;??_-;_-@_-"/>
    <numFmt numFmtId="173" formatCode="_-* #,##0.0000_-;\-* #,##0.0000_-;_-* &quot;-&quot;??_-;_-@_-"/>
    <numFmt numFmtId="174" formatCode="_-* #,##0.000000_-;\-* #,##0.000000_-;_-* &quot;-&quot;??_-;_-@_-"/>
    <numFmt numFmtId="175" formatCode="_-* #,##0.000000000_-;\-* #,##0.000000000_-;_-* &quot;-&quot;??_-;_-@_-"/>
    <numFmt numFmtId="176" formatCode="m:ss.00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mmmm\-yy"/>
    <numFmt numFmtId="181" formatCode="m:ss.0"/>
    <numFmt numFmtId="182" formatCode="_-* #,##0_-;\-* #,##0_-;_-* &quot;-&quot;??????_-;_-@_-"/>
    <numFmt numFmtId="183" formatCode="0.000E+00"/>
    <numFmt numFmtId="184" formatCode="0.0000E+00"/>
    <numFmt numFmtId="185" formatCode="0.00000"/>
    <numFmt numFmtId="186" formatCode="0.0000"/>
    <numFmt numFmtId="187" formatCode="#"/>
    <numFmt numFmtId="188" formatCode="#,###"/>
    <numFmt numFmtId="189" formatCode="#,##0&quot;$&quot;;\-#,##0&quot;$&quot;"/>
    <numFmt numFmtId="190" formatCode="#,##0&quot;$&quot;;[Red]\-#,##0&quot;$&quot;"/>
    <numFmt numFmtId="191" formatCode="#,##0.00&quot;$&quot;;\-#,##0.00&quot;$&quot;"/>
    <numFmt numFmtId="192" formatCode="#,##0.00&quot;$&quot;;[Red]\-#,##0.00&quot;$&quot;"/>
    <numFmt numFmtId="193" formatCode="_-* #,##0&quot;$&quot;_-;\-* #,##0&quot;$&quot;_-;_-* &quot;-&quot;&quot;$&quot;_-;_-@_-"/>
    <numFmt numFmtId="194" formatCode="_-* #,##0_$_-;\-* #,##0_$_-;_-* &quot;-&quot;_$_-;_-@_-"/>
    <numFmt numFmtId="195" formatCode="_-* #,##0.00&quot;$&quot;_-;\-* #,##0.00&quot;$&quot;_-;_-* &quot;-&quot;??&quot;$&quot;_-;_-@_-"/>
    <numFmt numFmtId="196" formatCode="_-* #,##0.00_$_-;\-* #,##0.00_$_-;_-* &quot;-&quot;??_$_-;_-@_-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00000"/>
    <numFmt numFmtId="202" formatCode="0.00000000000"/>
    <numFmt numFmtId="203" formatCode="_-* #,##0.000\ _р_._-;\-* #,##0.000\ _р_._-;_-* &quot;-&quot;??\ _р_._-;_-@_-"/>
    <numFmt numFmtId="204" formatCode="0.0000000"/>
    <numFmt numFmtId="205" formatCode="mm/dd/yy"/>
    <numFmt numFmtId="206" formatCode="_-* #,##0.0\ _р_._-;\-* #,##0.0\ _р_._-;_-* &quot;-&quot;??\ _р_._-;_-@_-"/>
    <numFmt numFmtId="207" formatCode="_-* #,##0.0_-;\-* #,##0.0_-;_-* &quot;-&quot;?_-;_-@_-"/>
    <numFmt numFmtId="208" formatCode="_-* #,##0\ _р_._-;\-* #,##0\ _р_._-;_-* &quot;-&quot;??\ _р_._-;_-@_-"/>
    <numFmt numFmtId="209" formatCode="0.00000000"/>
    <numFmt numFmtId="210" formatCode="0.0000000000000"/>
    <numFmt numFmtId="211" formatCode="0.00\ &quot;s&quot;"/>
    <numFmt numFmtId="212" formatCode="0.00\ &quot;m/s&quot;"/>
    <numFmt numFmtId="213" formatCode="mmm\-yyyy"/>
    <numFmt numFmtId="214" formatCode="0.000000000"/>
    <numFmt numFmtId="215" formatCode="0.0000000000"/>
    <numFmt numFmtId="216" formatCode="ss.00"/>
    <numFmt numFmtId="217" formatCode="ss.0"/>
    <numFmt numFmtId="218" formatCode="s.00"/>
    <numFmt numFmtId="219" formatCode="mm:ss.00"/>
    <numFmt numFmtId="220" formatCode="[$-C09]dddd\,\ d\ mmmm\ yyyy"/>
    <numFmt numFmtId="221" formatCode="[$-809]dd\ mmmm\ yyyy"/>
  </numFmts>
  <fonts count="23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1.75"/>
      <color indexed="12"/>
      <name val="Arial"/>
      <family val="2"/>
    </font>
    <font>
      <b/>
      <sz val="11.75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.75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216" fontId="6" fillId="0" borderId="0" xfId="15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216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16" fillId="0" borderId="0" xfId="21" applyNumberFormat="1" applyFont="1" applyBorder="1" applyAlignment="1">
      <alignment horizontal="center"/>
    </xf>
    <xf numFmtId="176" fontId="19" fillId="2" borderId="0" xfId="15" applyNumberFormat="1" applyFont="1" applyFill="1" applyBorder="1" applyAlignment="1">
      <alignment horizontal="center"/>
    </xf>
    <xf numFmtId="170" fontId="19" fillId="2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8" fillId="0" borderId="7" xfId="0" applyFont="1" applyBorder="1" applyAlignment="1">
      <alignment horizontal="center" wrapText="1"/>
    </xf>
    <xf numFmtId="1" fontId="6" fillId="2" borderId="9" xfId="0" applyNumberFormat="1" applyFont="1" applyFill="1" applyBorder="1" applyAlignment="1">
      <alignment horizontal="center"/>
    </xf>
    <xf numFmtId="177" fontId="0" fillId="0" borderId="13" xfId="21" applyNumberFormat="1" applyBorder="1" applyAlignment="1">
      <alignment/>
    </xf>
    <xf numFmtId="1" fontId="6" fillId="2" borderId="1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77" fontId="0" fillId="0" borderId="14" xfId="21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170" fontId="6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4" fontId="5" fillId="2" borderId="13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81" fontId="5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177" fontId="5" fillId="0" borderId="0" xfId="21" applyNumberFormat="1" applyFont="1" applyBorder="1" applyAlignment="1">
      <alignment horizontal="center"/>
    </xf>
    <xf numFmtId="177" fontId="5" fillId="0" borderId="12" xfId="21" applyNumberFormat="1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2" fontId="0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70" fontId="6" fillId="0" borderId="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21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4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1"/>
          <c:h val="0.99975"/>
        </c:manualLayout>
      </c:layout>
      <c:scatterChart>
        <c:scatterStyle val="smooth"/>
        <c:varyColors val="0"/>
        <c:ser>
          <c:idx val="4"/>
          <c:order val="0"/>
          <c:tx>
            <c:strRef>
              <c:f>Model!$G$3</c:f>
              <c:strCache>
                <c:ptCount val="1"/>
                <c:pt idx="0">
                  <c:v>Actual Speed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Model!$F$4:$F$11</c:f>
              <c:numCache/>
            </c:numRef>
          </c:xVal>
          <c:yVal>
            <c:numRef>
              <c:f>Model!$G$4:$G$11</c:f>
              <c:numCache/>
            </c:numRef>
          </c:yVal>
          <c:smooth val="1"/>
        </c:ser>
        <c:ser>
          <c:idx val="0"/>
          <c:order val="1"/>
          <c:tx>
            <c:strRef>
              <c:f>Model!$M$3</c:f>
              <c:strCache>
                <c:ptCount val="1"/>
                <c:pt idx="0">
                  <c:v>Norm. Speed (m/s)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Model!$M$4:$M$28</c:f>
              <c:numCache/>
            </c:numRef>
          </c:yVal>
          <c:smooth val="1"/>
        </c:ser>
        <c:ser>
          <c:idx val="2"/>
          <c:order val="2"/>
          <c:tx>
            <c:strRef>
              <c:f>Model!$N$3</c:f>
              <c:strCache>
                <c:ptCount val="1"/>
                <c:pt idx="0">
                  <c:v>Model Speed (m/s)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Model!$N$4:$N$28</c:f>
              <c:numCache/>
            </c:numRef>
          </c:yVal>
          <c:smooth val="1"/>
        </c:ser>
        <c:ser>
          <c:idx val="6"/>
          <c:order val="6"/>
          <c:tx>
            <c:v>Race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C!$L$2:$L$3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xVal>
          <c:yVal>
            <c:numRef>
              <c:f>C!$M$2:$M$3</c:f>
              <c:numCache>
                <c:ptCount val="2"/>
                <c:pt idx="0">
                  <c:v>3.8248007267914135</c:v>
                </c:pt>
                <c:pt idx="1">
                  <c:v>5.073033633568911</c:v>
                </c:pt>
              </c:numCache>
            </c:numRef>
          </c:yVal>
          <c:smooth val="1"/>
        </c:ser>
        <c:ser>
          <c:idx val="7"/>
          <c:order val="7"/>
          <c:tx>
            <c:v>Race Speed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C!$N$2:$N$3</c:f>
              <c:numCache>
                <c:ptCount val="2"/>
                <c:pt idx="0">
                  <c:v>0</c:v>
                </c:pt>
                <c:pt idx="1">
                  <c:v>34</c:v>
                </c:pt>
              </c:numCache>
            </c:numRef>
          </c:xVal>
          <c:yVal>
            <c:numRef>
              <c:f>C!$O$2:$O$3</c:f>
              <c:numCache>
                <c:ptCount val="2"/>
                <c:pt idx="0">
                  <c:v>4.7280016255814115</c:v>
                </c:pt>
                <c:pt idx="1">
                  <c:v>4.7280016255814115</c:v>
                </c:pt>
              </c:numCache>
            </c:numRef>
          </c:yVal>
          <c:smooth val="1"/>
        </c:ser>
        <c:axId val="56694136"/>
        <c:axId val="40485177"/>
      </c:scatterChart>
      <c:scatterChart>
        <c:scatterStyle val="lineMarker"/>
        <c:varyColors val="0"/>
        <c:ser>
          <c:idx val="5"/>
          <c:order val="3"/>
          <c:tx>
            <c:strRef>
              <c:f>Model!$I$3</c:f>
              <c:strCache>
                <c:ptCount val="1"/>
                <c:pt idx="0">
                  <c:v>Actual DPS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Model!$F$4:$F$8</c:f>
              <c:numCache/>
            </c:numRef>
          </c:xVal>
          <c:yVal>
            <c:numRef>
              <c:f>Model!$I$4:$I$8</c:f>
              <c:numCache/>
            </c:numRef>
          </c:yVal>
          <c:smooth val="0"/>
        </c:ser>
        <c:ser>
          <c:idx val="1"/>
          <c:order val="4"/>
          <c:tx>
            <c:strRef>
              <c:f>Model!$O$3</c:f>
              <c:strCache>
                <c:ptCount val="1"/>
                <c:pt idx="0">
                  <c:v>Norm. DPS (m)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Model!$O$4:$O$28</c:f>
              <c:numCache/>
            </c:numRef>
          </c:yVal>
          <c:smooth val="1"/>
        </c:ser>
        <c:ser>
          <c:idx val="3"/>
          <c:order val="5"/>
          <c:tx>
            <c:strRef>
              <c:f>Model!$P$3</c:f>
              <c:strCache>
                <c:ptCount val="1"/>
                <c:pt idx="0">
                  <c:v>Model DPS (m)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Model!$P$4:$P$28</c:f>
              <c:numCache/>
            </c:numRef>
          </c:yVal>
          <c:smooth val="1"/>
        </c:ser>
        <c:axId val="28822274"/>
        <c:axId val="58073875"/>
      </c:scatterChart>
      <c:valAx>
        <c:axId val="56694136"/>
        <c:scaling>
          <c:orientation val="minMax"/>
          <c:min val="1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485177"/>
        <c:crosses val="autoZero"/>
        <c:crossBetween val="midCat"/>
        <c:dispUnits/>
      </c:valAx>
      <c:valAx>
        <c:axId val="40485177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694136"/>
        <c:crosses val="autoZero"/>
        <c:crossBetween val="midCat"/>
        <c:dispUnits/>
      </c:valAx>
      <c:valAx>
        <c:axId val="28822274"/>
        <c:scaling>
          <c:orientation val="minMax"/>
        </c:scaling>
        <c:axPos val="b"/>
        <c:delete val="1"/>
        <c:majorTickMark val="in"/>
        <c:minorTickMark val="none"/>
        <c:tickLblPos val="nextTo"/>
        <c:crossAx val="58073875"/>
        <c:crosses val="max"/>
        <c:crossBetween val="midCat"/>
        <c:dispUnits/>
      </c:valAx>
      <c:valAx>
        <c:axId val="58073875"/>
        <c:scaling>
          <c:orientation val="minMax"/>
          <c:max val="14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82227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5"/>
          <c:y val="0.01425"/>
          <c:w val="0.2495"/>
          <c:h val="0.3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0.028</cdr:y>
    </cdr:from>
    <cdr:to>
      <cdr:x>0.24025</cdr:x>
      <cdr:y>0.10075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9525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Speed (m/s)</a:t>
          </a:r>
        </a:p>
      </cdr:txBody>
    </cdr:sp>
  </cdr:relSizeAnchor>
  <cdr:relSizeAnchor xmlns:cdr="http://schemas.openxmlformats.org/drawingml/2006/chartDrawing">
    <cdr:from>
      <cdr:x>0.83725</cdr:x>
      <cdr:y>0.028</cdr:y>
    </cdr:from>
    <cdr:to>
      <cdr:x>0.95625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4895850" y="95250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DPS (m)</a:t>
          </a:r>
        </a:p>
      </cdr:txBody>
    </cdr:sp>
  </cdr:relSizeAnchor>
  <cdr:relSizeAnchor xmlns:cdr="http://schemas.openxmlformats.org/drawingml/2006/chartDrawing">
    <cdr:from>
      <cdr:x>0.681</cdr:x>
      <cdr:y>0.833</cdr:y>
    </cdr:from>
    <cdr:to>
      <cdr:x>0.935</cdr:x>
      <cdr:y>0.90575</cdr:y>
    </cdr:to>
    <cdr:sp>
      <cdr:nvSpPr>
        <cdr:cNvPr id="3" name="TextBox 3"/>
        <cdr:cNvSpPr txBox="1">
          <a:spLocks noChangeArrowheads="1"/>
        </cdr:cNvSpPr>
      </cdr:nvSpPr>
      <cdr:spPr>
        <a:xfrm>
          <a:off x="3981450" y="2838450"/>
          <a:ext cx="1485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Stroke Rate (1/min)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10</xdr:row>
      <xdr:rowOff>0</xdr:rowOff>
    </xdr:from>
    <xdr:to>
      <xdr:col>23</xdr:col>
      <xdr:colOff>85725</xdr:colOff>
      <xdr:row>11</xdr:row>
      <xdr:rowOff>190500</xdr:rowOff>
    </xdr:to>
    <xdr:pic>
      <xdr:nvPicPr>
        <xdr:cNvPr id="1" name="cb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44792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12</xdr:row>
      <xdr:rowOff>9525</xdr:rowOff>
    </xdr:from>
    <xdr:to>
      <xdr:col>23</xdr:col>
      <xdr:colOff>85725</xdr:colOff>
      <xdr:row>14</xdr:row>
      <xdr:rowOff>0</xdr:rowOff>
    </xdr:to>
    <xdr:pic>
      <xdr:nvPicPr>
        <xdr:cNvPr id="2" name="cb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286702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</xdr:row>
      <xdr:rowOff>0</xdr:rowOff>
    </xdr:from>
    <xdr:to>
      <xdr:col>23</xdr:col>
      <xdr:colOff>85725</xdr:colOff>
      <xdr:row>4</xdr:row>
      <xdr:rowOff>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96450" y="1047750"/>
          <a:ext cx="13430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4</xdr:row>
      <xdr:rowOff>28575</xdr:rowOff>
    </xdr:from>
    <xdr:to>
      <xdr:col>23</xdr:col>
      <xdr:colOff>85725</xdr:colOff>
      <xdr:row>8</xdr:row>
      <xdr:rowOff>76200</xdr:rowOff>
    </xdr:to>
    <xdr:pic>
      <xdr:nvPicPr>
        <xdr:cNvPr id="4" name="lsMo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96450" y="127635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11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5" name="Chart 37"/>
        <xdr:cNvGraphicFramePr/>
      </xdr:nvGraphicFramePr>
      <xdr:xfrm>
        <a:off x="0" y="2657475"/>
        <a:ext cx="5848350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33"/>
  <sheetViews>
    <sheetView tabSelected="1" workbookViewId="0" topLeftCell="A1">
      <selection activeCell="T28" sqref="T28"/>
    </sheetView>
  </sheetViews>
  <sheetFormatPr defaultColWidth="9.140625" defaultRowHeight="12.75"/>
  <cols>
    <col min="1" max="16384" width="9.140625" style="2" customWidth="1"/>
  </cols>
  <sheetData>
    <row r="1" spans="1:2" ht="20.25">
      <c r="A1" s="56"/>
      <c r="B1" s="56" t="s">
        <v>37</v>
      </c>
    </row>
    <row r="2" spans="1:8" ht="15.75" customHeight="1">
      <c r="A2" s="35"/>
      <c r="B2" s="36" t="s">
        <v>67</v>
      </c>
      <c r="C2" s="36"/>
      <c r="D2" s="36"/>
      <c r="E2" s="36"/>
      <c r="F2" s="20"/>
      <c r="G2" s="20"/>
      <c r="H2" s="20"/>
    </row>
    <row r="3" ht="15.75" customHeight="1">
      <c r="B3" s="36" t="s">
        <v>38</v>
      </c>
    </row>
    <row r="4" ht="15.75" customHeight="1"/>
    <row r="5" ht="15.75" customHeight="1">
      <c r="B5" s="36" t="s">
        <v>64</v>
      </c>
    </row>
    <row r="6" ht="13.5" thickBot="1"/>
    <row r="7" spans="1:14" ht="13.5" thickBot="1">
      <c r="A7" s="93"/>
      <c r="B7" s="113" t="s">
        <v>44</v>
      </c>
      <c r="C7" s="94"/>
      <c r="D7" s="94"/>
      <c r="E7" s="94"/>
      <c r="F7" s="94"/>
      <c r="G7" s="94"/>
      <c r="H7" s="101"/>
      <c r="I7" s="102"/>
      <c r="J7" s="102"/>
      <c r="K7" s="139"/>
      <c r="L7" s="139"/>
      <c r="M7" s="140" t="s">
        <v>63</v>
      </c>
      <c r="N7" s="141" t="s">
        <v>6</v>
      </c>
    </row>
    <row r="8" spans="1:14" ht="15.75">
      <c r="A8" s="101"/>
      <c r="B8" s="12"/>
      <c r="C8" s="101"/>
      <c r="D8" s="137"/>
      <c r="E8" s="102"/>
      <c r="F8" s="102"/>
      <c r="G8" s="103"/>
      <c r="H8" s="151" t="s">
        <v>71</v>
      </c>
      <c r="I8" s="12"/>
      <c r="J8" s="96"/>
      <c r="K8" s="142"/>
      <c r="L8" s="142"/>
      <c r="M8" s="142"/>
      <c r="N8" s="143" t="s">
        <v>62</v>
      </c>
    </row>
    <row r="9" spans="1:14" ht="15.75">
      <c r="A9" s="112" t="s">
        <v>40</v>
      </c>
      <c r="B9" s="12"/>
      <c r="C9" s="112" t="s">
        <v>43</v>
      </c>
      <c r="D9" s="12"/>
      <c r="E9" s="96"/>
      <c r="F9" s="96"/>
      <c r="G9" s="97"/>
      <c r="H9" s="112" t="s">
        <v>45</v>
      </c>
      <c r="I9" s="96"/>
      <c r="J9" s="96"/>
      <c r="K9" s="96"/>
      <c r="L9" s="96"/>
      <c r="M9" s="96"/>
      <c r="N9" s="97"/>
    </row>
    <row r="10" spans="1:14" ht="15.75">
      <c r="A10" s="112" t="s">
        <v>41</v>
      </c>
      <c r="B10" s="12"/>
      <c r="C10" s="95" t="s">
        <v>46</v>
      </c>
      <c r="D10" s="12"/>
      <c r="E10" s="96"/>
      <c r="F10" s="96"/>
      <c r="G10" s="97"/>
      <c r="H10" s="95" t="s">
        <v>70</v>
      </c>
      <c r="I10" s="96"/>
      <c r="J10" s="96"/>
      <c r="K10" s="96"/>
      <c r="L10" s="96"/>
      <c r="M10" s="96"/>
      <c r="N10" s="97"/>
    </row>
    <row r="11" spans="1:14" ht="15.75">
      <c r="A11" s="112" t="s">
        <v>42</v>
      </c>
      <c r="B11" s="12"/>
      <c r="C11" s="95"/>
      <c r="D11" s="12"/>
      <c r="E11" s="96"/>
      <c r="F11" s="96"/>
      <c r="G11" s="97"/>
      <c r="H11" s="142" t="s">
        <v>68</v>
      </c>
      <c r="J11" s="96"/>
      <c r="K11" s="96"/>
      <c r="L11" s="96"/>
      <c r="M11" s="96"/>
      <c r="N11" s="97"/>
    </row>
    <row r="12" spans="1:14" ht="16.5" thickBot="1">
      <c r="A12" s="98"/>
      <c r="B12" s="12"/>
      <c r="C12" s="98"/>
      <c r="D12" s="138"/>
      <c r="E12" s="99"/>
      <c r="F12" s="99"/>
      <c r="G12" s="100"/>
      <c r="H12" s="142" t="s">
        <v>69</v>
      </c>
      <c r="J12" s="96"/>
      <c r="K12" s="96"/>
      <c r="L12" s="96"/>
      <c r="M12" s="96"/>
      <c r="N12" s="97"/>
    </row>
    <row r="13" spans="1:14" ht="15.75">
      <c r="A13" s="101"/>
      <c r="B13" s="114" t="s">
        <v>47</v>
      </c>
      <c r="C13" s="104"/>
      <c r="D13" s="104"/>
      <c r="E13" s="104"/>
      <c r="F13" s="105"/>
      <c r="G13" s="106"/>
      <c r="H13" s="142" t="s">
        <v>74</v>
      </c>
      <c r="I13" s="96"/>
      <c r="J13" s="96"/>
      <c r="K13" s="96"/>
      <c r="L13" s="96"/>
      <c r="M13" s="96"/>
      <c r="N13" s="97"/>
    </row>
    <row r="14" spans="1:14" ht="12.75">
      <c r="A14" s="107"/>
      <c r="B14" s="96" t="s">
        <v>48</v>
      </c>
      <c r="C14" s="96"/>
      <c r="D14" s="96"/>
      <c r="E14" s="96"/>
      <c r="F14" s="96"/>
      <c r="G14" s="97"/>
      <c r="H14" s="142" t="s">
        <v>73</v>
      </c>
      <c r="I14" s="96"/>
      <c r="J14" s="96"/>
      <c r="K14" s="96"/>
      <c r="L14" s="96"/>
      <c r="M14" s="96"/>
      <c r="N14" s="97"/>
    </row>
    <row r="15" spans="1:14" ht="15.75">
      <c r="A15" s="107"/>
      <c r="B15" s="108" t="s">
        <v>49</v>
      </c>
      <c r="C15" s="36"/>
      <c r="D15" s="36"/>
      <c r="E15" s="36"/>
      <c r="F15" s="20"/>
      <c r="G15" s="109"/>
      <c r="H15" s="142"/>
      <c r="I15" s="96"/>
      <c r="J15" s="96"/>
      <c r="K15" s="96"/>
      <c r="L15" s="96"/>
      <c r="M15" s="96"/>
      <c r="N15" s="97"/>
    </row>
    <row r="16" spans="1:14" ht="13.5" thickBot="1">
      <c r="A16" s="110"/>
      <c r="B16" s="111"/>
      <c r="C16" s="111"/>
      <c r="D16" s="111"/>
      <c r="E16" s="111"/>
      <c r="F16" s="99"/>
      <c r="G16" s="100"/>
      <c r="H16" s="98"/>
      <c r="I16" s="99"/>
      <c r="J16" s="99"/>
      <c r="K16" s="99"/>
      <c r="L16" s="99"/>
      <c r="M16" s="99"/>
      <c r="N16" s="100"/>
    </row>
    <row r="17" ht="12.75">
      <c r="E17" s="35"/>
    </row>
    <row r="18" spans="2:5" ht="15">
      <c r="B18" s="36" t="s">
        <v>50</v>
      </c>
      <c r="E18" s="35"/>
    </row>
    <row r="20" spans="1:5" ht="15">
      <c r="A20" s="7">
        <v>1</v>
      </c>
      <c r="B20" s="36" t="s">
        <v>9</v>
      </c>
      <c r="C20" s="35"/>
      <c r="D20" s="35"/>
      <c r="E20" s="35"/>
    </row>
    <row r="21" spans="1:8" ht="15.75">
      <c r="A21" s="7">
        <v>2</v>
      </c>
      <c r="B21" s="12" t="s">
        <v>12</v>
      </c>
      <c r="C21" s="37"/>
      <c r="D21" s="37"/>
      <c r="E21" s="37"/>
      <c r="F21" s="12"/>
      <c r="G21" s="12"/>
      <c r="H21" s="12"/>
    </row>
    <row r="22" spans="1:5" ht="15">
      <c r="A22" s="7">
        <v>3</v>
      </c>
      <c r="B22" s="115" t="s">
        <v>51</v>
      </c>
      <c r="C22" s="35"/>
      <c r="D22" s="35"/>
      <c r="E22" s="35"/>
    </row>
    <row r="23" spans="1:5" ht="15">
      <c r="A23" s="7">
        <v>4</v>
      </c>
      <c r="B23" s="36" t="s">
        <v>65</v>
      </c>
      <c r="C23" s="35"/>
      <c r="D23" s="35"/>
      <c r="E23" s="35"/>
    </row>
    <row r="24" spans="2:5" ht="12.75">
      <c r="B24" s="144" t="s">
        <v>53</v>
      </c>
      <c r="E24" s="35"/>
    </row>
    <row r="25" spans="2:5" ht="12.75">
      <c r="B25" s="144" t="s">
        <v>52</v>
      </c>
      <c r="E25" s="35"/>
    </row>
    <row r="26" spans="1:5" ht="15">
      <c r="A26" s="7">
        <v>5</v>
      </c>
      <c r="B26" s="122" t="s">
        <v>54</v>
      </c>
      <c r="E26" s="35"/>
    </row>
    <row r="27" spans="1:5" ht="15">
      <c r="A27" s="7">
        <v>6</v>
      </c>
      <c r="B27" s="122" t="s">
        <v>55</v>
      </c>
      <c r="C27" s="35"/>
      <c r="D27" s="35"/>
      <c r="E27" s="35"/>
    </row>
    <row r="28" spans="2:12" ht="12.75">
      <c r="B28" s="148" t="s">
        <v>13</v>
      </c>
      <c r="C28" s="149"/>
      <c r="D28" s="150" t="s">
        <v>58</v>
      </c>
      <c r="E28" s="145"/>
      <c r="F28" s="146"/>
      <c r="G28" s="146"/>
      <c r="H28" s="146"/>
      <c r="I28" s="146"/>
      <c r="J28" s="146"/>
      <c r="K28" s="146"/>
      <c r="L28" s="147"/>
    </row>
    <row r="29" spans="2:12" ht="12.75">
      <c r="B29" s="148" t="s">
        <v>14</v>
      </c>
      <c r="C29" s="149"/>
      <c r="D29" s="150" t="s">
        <v>59</v>
      </c>
      <c r="E29" s="145"/>
      <c r="F29" s="146"/>
      <c r="G29" s="146"/>
      <c r="H29" s="146"/>
      <c r="I29" s="146"/>
      <c r="J29" s="146"/>
      <c r="K29" s="146"/>
      <c r="L29" s="147"/>
    </row>
    <row r="30" spans="2:12" ht="12.75">
      <c r="B30" s="148" t="s">
        <v>15</v>
      </c>
      <c r="C30" s="149"/>
      <c r="D30" s="150" t="s">
        <v>60</v>
      </c>
      <c r="E30" s="145"/>
      <c r="F30" s="146"/>
      <c r="G30" s="146"/>
      <c r="H30" s="146"/>
      <c r="I30" s="146"/>
      <c r="J30" s="146"/>
      <c r="K30" s="146"/>
      <c r="L30" s="147"/>
    </row>
    <row r="31" spans="2:12" ht="12.75">
      <c r="B31" s="148" t="s">
        <v>16</v>
      </c>
      <c r="C31" s="149"/>
      <c r="D31" s="150" t="s">
        <v>61</v>
      </c>
      <c r="E31" s="145"/>
      <c r="F31" s="146"/>
      <c r="G31" s="146"/>
      <c r="H31" s="146"/>
      <c r="I31" s="146"/>
      <c r="J31" s="146"/>
      <c r="K31" s="146"/>
      <c r="L31" s="147"/>
    </row>
    <row r="32" spans="1:2" ht="15">
      <c r="A32" s="7">
        <v>7</v>
      </c>
      <c r="B32" s="36" t="s">
        <v>10</v>
      </c>
    </row>
    <row r="33" spans="1:2" ht="15">
      <c r="A33" s="7">
        <v>8</v>
      </c>
      <c r="B33" s="36" t="s">
        <v>66</v>
      </c>
    </row>
  </sheetData>
  <printOptions/>
  <pageMargins left="0.3937007874015748" right="0.3937007874015748" top="0.7874015748031497" bottom="0.7874015748031497" header="0.5118110236220472" footer="0.5118110236220472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p1"/>
  <dimension ref="A1:T34"/>
  <sheetViews>
    <sheetView workbookViewId="0" topLeftCell="A1">
      <selection activeCell="A2" sqref="A2"/>
    </sheetView>
  </sheetViews>
  <sheetFormatPr defaultColWidth="9.140625" defaultRowHeight="12.75"/>
  <cols>
    <col min="1" max="1" width="12.8515625" style="0" bestFit="1" customWidth="1"/>
    <col min="2" max="2" width="14.28125" style="0" customWidth="1"/>
    <col min="3" max="3" width="3.140625" style="0" customWidth="1"/>
    <col min="4" max="4" width="8.140625" style="7" customWidth="1"/>
    <col min="5" max="5" width="8.140625" style="10" customWidth="1"/>
    <col min="6" max="6" width="8.140625" style="0" customWidth="1"/>
    <col min="7" max="7" width="6.28125" style="0" customWidth="1"/>
    <col min="8" max="8" width="6.28125" style="9" customWidth="1"/>
    <col min="9" max="9" width="7.00390625" style="9" customWidth="1"/>
    <col min="10" max="10" width="6.28125" style="10" customWidth="1"/>
    <col min="11" max="11" width="7.140625" style="0" customWidth="1"/>
    <col min="12" max="12" width="7.421875" style="0" customWidth="1"/>
    <col min="13" max="16" width="6.28125" style="0" customWidth="1"/>
    <col min="17" max="17" width="7.421875" style="0" customWidth="1"/>
    <col min="18" max="19" width="7.00390625" style="0" customWidth="1"/>
    <col min="20" max="20" width="3.7109375" style="0" customWidth="1"/>
    <col min="21" max="21" width="5.421875" style="0" customWidth="1"/>
    <col min="22" max="16384" width="6.7109375" style="0" customWidth="1"/>
  </cols>
  <sheetData>
    <row r="1" spans="1:19" s="30" customFormat="1" ht="21" thickBot="1">
      <c r="A1" s="131" t="s">
        <v>56</v>
      </c>
      <c r="B1" s="120"/>
      <c r="C1" s="132"/>
      <c r="D1" s="120"/>
      <c r="E1" s="132"/>
      <c r="F1" s="132"/>
      <c r="G1" s="120"/>
      <c r="H1" s="133" t="s">
        <v>75</v>
      </c>
      <c r="I1" s="120"/>
      <c r="J1" s="134" t="s">
        <v>21</v>
      </c>
      <c r="K1" s="120"/>
      <c r="L1" s="119"/>
      <c r="M1" s="120"/>
      <c r="N1" s="121"/>
      <c r="O1" s="121"/>
      <c r="P1" s="78"/>
      <c r="Q1" s="79"/>
      <c r="R1" s="80" t="s">
        <v>35</v>
      </c>
      <c r="S1" s="136">
        <v>4.7280016255814115</v>
      </c>
    </row>
    <row r="2" spans="1:20" s="53" customFormat="1" ht="16.5" thickBot="1">
      <c r="A2" s="81"/>
      <c r="B2" s="68"/>
      <c r="C2" s="68"/>
      <c r="D2" s="68"/>
      <c r="E2" s="82" t="s">
        <v>22</v>
      </c>
      <c r="F2" s="83">
        <v>30.133333333333336</v>
      </c>
      <c r="G2" s="68"/>
      <c r="H2" s="82" t="s">
        <v>28</v>
      </c>
      <c r="I2" s="84">
        <v>4.541510996506165</v>
      </c>
      <c r="J2" s="68"/>
      <c r="K2" s="82" t="s">
        <v>29</v>
      </c>
      <c r="L2" s="135">
        <v>9.420596704700964</v>
      </c>
      <c r="M2" s="52"/>
      <c r="N2" s="51" t="s">
        <v>25</v>
      </c>
      <c r="O2" s="31">
        <v>34</v>
      </c>
      <c r="P2" s="52"/>
      <c r="Q2" s="52"/>
      <c r="R2" s="51" t="s">
        <v>36</v>
      </c>
      <c r="S2" s="118">
        <v>0.004895968737172669</v>
      </c>
      <c r="T2" s="46"/>
    </row>
    <row r="3" spans="1:20" s="1" customFormat="1" ht="45" customHeight="1">
      <c r="A3" s="57"/>
      <c r="B3" s="59"/>
      <c r="C3" s="58" t="s">
        <v>39</v>
      </c>
      <c r="D3" s="64" t="str">
        <f>CONCATENATE("Time ",B4,"m")</f>
        <v>Time 500m</v>
      </c>
      <c r="E3" s="64" t="s">
        <v>1</v>
      </c>
      <c r="F3" s="64" t="s">
        <v>0</v>
      </c>
      <c r="G3" s="65" t="s">
        <v>23</v>
      </c>
      <c r="H3" s="65" t="s">
        <v>17</v>
      </c>
      <c r="I3" s="65" t="s">
        <v>24</v>
      </c>
      <c r="J3" s="65" t="s">
        <v>18</v>
      </c>
      <c r="K3" s="70" t="s">
        <v>72</v>
      </c>
      <c r="L3" s="116" t="s">
        <v>30</v>
      </c>
      <c r="M3" s="50" t="s">
        <v>32</v>
      </c>
      <c r="N3" s="50" t="s">
        <v>17</v>
      </c>
      <c r="O3" s="50" t="s">
        <v>31</v>
      </c>
      <c r="P3" s="50" t="s">
        <v>18</v>
      </c>
      <c r="Q3" s="126" t="s">
        <v>72</v>
      </c>
      <c r="R3" s="50" t="s">
        <v>34</v>
      </c>
      <c r="S3" s="117" t="s">
        <v>33</v>
      </c>
      <c r="T3" s="39"/>
    </row>
    <row r="4" spans="1:19" ht="15.75">
      <c r="A4" s="123" t="s">
        <v>57</v>
      </c>
      <c r="B4" s="87">
        <v>500</v>
      </c>
      <c r="C4" s="85">
        <v>1</v>
      </c>
      <c r="D4" s="48">
        <v>0.0013773148148148147</v>
      </c>
      <c r="E4" s="49">
        <v>40.65833333333333</v>
      </c>
      <c r="F4" s="49">
        <v>20.5</v>
      </c>
      <c r="G4" s="45">
        <v>4.201680672268908</v>
      </c>
      <c r="H4" s="45">
        <v>3.9942563275934364</v>
      </c>
      <c r="I4" s="42">
        <v>12.297601967616316</v>
      </c>
      <c r="J4" s="42">
        <v>11.690506324663716</v>
      </c>
      <c r="K4" s="47">
        <v>0.051930654335458175</v>
      </c>
      <c r="L4" s="71">
        <v>18</v>
      </c>
      <c r="M4" s="129">
        <v>4.130025580249675</v>
      </c>
      <c r="N4" s="43">
        <v>3.8248007267914135</v>
      </c>
      <c r="O4" s="127">
        <v>13.766751934165583</v>
      </c>
      <c r="P4" s="44">
        <v>12.749335755971378</v>
      </c>
      <c r="Q4" s="124">
        <v>0.07980150477390004</v>
      </c>
      <c r="R4" s="54">
        <v>0.0015130296845273096</v>
      </c>
      <c r="S4" s="72">
        <v>0.8089677266811579</v>
      </c>
    </row>
    <row r="5" spans="1:19" ht="15.75">
      <c r="A5" s="60" t="s">
        <v>26</v>
      </c>
      <c r="B5" s="88" t="s">
        <v>77</v>
      </c>
      <c r="C5" s="85">
        <v>2</v>
      </c>
      <c r="D5" s="48">
        <v>0.0013310185185185185</v>
      </c>
      <c r="E5" s="49">
        <v>45.041666666666664</v>
      </c>
      <c r="F5" s="49">
        <v>23.5</v>
      </c>
      <c r="G5" s="45">
        <v>4.3478260869565215</v>
      </c>
      <c r="H5" s="45">
        <v>4.180298223953625</v>
      </c>
      <c r="I5" s="42">
        <v>11.100832562442182</v>
      </c>
      <c r="J5" s="42">
        <v>10.673101848392234</v>
      </c>
      <c r="K5" s="47">
        <v>0.04007557691528827</v>
      </c>
      <c r="L5" s="71">
        <v>19</v>
      </c>
      <c r="M5" s="129">
        <v>4.164712339431522</v>
      </c>
      <c r="N5" s="43">
        <v>3.8943577523351705</v>
      </c>
      <c r="O5" s="127">
        <v>13.151723177152174</v>
      </c>
      <c r="P5" s="44">
        <v>12.297971849479486</v>
      </c>
      <c r="Q5" s="124">
        <v>0.0694221240804697</v>
      </c>
      <c r="R5" s="54">
        <v>0.001486005499511944</v>
      </c>
      <c r="S5" s="72">
        <v>0.8236794444537175</v>
      </c>
    </row>
    <row r="6" spans="1:19" ht="15.75">
      <c r="A6" s="60" t="s">
        <v>27</v>
      </c>
      <c r="B6" s="88" t="s">
        <v>76</v>
      </c>
      <c r="C6" s="85">
        <v>3</v>
      </c>
      <c r="D6" s="48">
        <v>0.0012905092592592593</v>
      </c>
      <c r="E6" s="49">
        <v>53.891666666666666</v>
      </c>
      <c r="F6" s="49">
        <v>29</v>
      </c>
      <c r="G6" s="45">
        <v>4.484304932735426</v>
      </c>
      <c r="H6" s="45">
        <v>4.4838455460669</v>
      </c>
      <c r="I6" s="42">
        <v>9.277872274625018</v>
      </c>
      <c r="J6" s="42">
        <v>9.276921819448757</v>
      </c>
      <c r="K6" s="47">
        <v>0.0001024537227712521</v>
      </c>
      <c r="L6" s="71">
        <v>20</v>
      </c>
      <c r="M6" s="129">
        <v>4.199259175678182</v>
      </c>
      <c r="N6" s="43">
        <v>3.9615150490274083</v>
      </c>
      <c r="O6" s="127">
        <v>12.597777527034545</v>
      </c>
      <c r="P6" s="44">
        <v>11.884545147082225</v>
      </c>
      <c r="Q6" s="124">
        <v>0.06001343519044366</v>
      </c>
      <c r="R6" s="54">
        <v>0.0014608140990043223</v>
      </c>
      <c r="S6" s="72">
        <v>0.8378836055370968</v>
      </c>
    </row>
    <row r="7" spans="1:19" ht="15.75">
      <c r="A7" s="60" t="s">
        <v>2</v>
      </c>
      <c r="B7" s="89">
        <v>38836</v>
      </c>
      <c r="C7" s="85">
        <v>4</v>
      </c>
      <c r="D7" s="48">
        <v>0.0012523148148148148</v>
      </c>
      <c r="E7" s="49">
        <v>58.608333333333334</v>
      </c>
      <c r="F7" s="49">
        <v>32.5</v>
      </c>
      <c r="G7" s="45">
        <v>4.621072088724584</v>
      </c>
      <c r="H7" s="45">
        <v>4.657423875352971</v>
      </c>
      <c r="I7" s="42">
        <v>8.531210009953078</v>
      </c>
      <c r="J7" s="42">
        <v>8.598321000651639</v>
      </c>
      <c r="K7" s="47">
        <v>-0.007805127383994469</v>
      </c>
      <c r="L7" s="71">
        <v>21</v>
      </c>
      <c r="M7" s="129">
        <v>4.233666088989656</v>
      </c>
      <c r="N7" s="43">
        <v>4.026469463298673</v>
      </c>
      <c r="O7" s="127">
        <v>12.096188825684731</v>
      </c>
      <c r="P7" s="44">
        <v>11.504198466567637</v>
      </c>
      <c r="Q7" s="124">
        <v>0.05145863580478715</v>
      </c>
      <c r="R7" s="54">
        <v>0.001437248460415747</v>
      </c>
      <c r="S7" s="72">
        <v>0.851621844102799</v>
      </c>
    </row>
    <row r="8" spans="1:19" ht="15.75">
      <c r="A8" s="61" t="s">
        <v>19</v>
      </c>
      <c r="B8" s="88"/>
      <c r="C8" s="85">
        <v>5</v>
      </c>
      <c r="D8" s="48">
        <v>0.0012233796296296296</v>
      </c>
      <c r="E8" s="49">
        <v>63.06766666666666</v>
      </c>
      <c r="F8" s="49">
        <v>35.8</v>
      </c>
      <c r="G8" s="45">
        <v>4.730368968779565</v>
      </c>
      <c r="H8" s="45">
        <v>4.810006394432655</v>
      </c>
      <c r="I8" s="42">
        <v>7.927992685105417</v>
      </c>
      <c r="J8" s="42">
        <v>8.061463230892718</v>
      </c>
      <c r="K8" s="47">
        <v>-0.016556615339486037</v>
      </c>
      <c r="L8" s="71">
        <v>22</v>
      </c>
      <c r="M8" s="129">
        <v>4.2679330793659425</v>
      </c>
      <c r="N8" s="43">
        <v>4.089393212192149</v>
      </c>
      <c r="O8" s="127">
        <v>11.639817489179842</v>
      </c>
      <c r="P8" s="44">
        <v>11.15289057870586</v>
      </c>
      <c r="Q8" s="124">
        <v>0.043659256498370894</v>
      </c>
      <c r="R8" s="54">
        <v>0.0014151334285447338</v>
      </c>
      <c r="S8" s="72">
        <v>0.8649305850628315</v>
      </c>
    </row>
    <row r="9" spans="1:19" ht="15.75">
      <c r="A9" s="62" t="s">
        <v>20</v>
      </c>
      <c r="B9" s="90"/>
      <c r="C9" s="85">
        <v>6</v>
      </c>
      <c r="D9" s="48">
        <v>0.0011898148148148148</v>
      </c>
      <c r="E9" s="49">
        <v>67.67666666666666</v>
      </c>
      <c r="F9" s="49">
        <v>39.5</v>
      </c>
      <c r="G9" s="45">
        <v>4.863813229571985</v>
      </c>
      <c r="H9" s="45">
        <v>4.970312289384894</v>
      </c>
      <c r="I9" s="46">
        <v>7.3880707284637746</v>
      </c>
      <c r="J9" s="66">
        <v>7.549841452230218</v>
      </c>
      <c r="K9" s="47">
        <v>-0.021427035890754592</v>
      </c>
      <c r="L9" s="71">
        <v>23</v>
      </c>
      <c r="M9" s="129">
        <v>4.302060146807042</v>
      </c>
      <c r="N9" s="43">
        <v>4.150437931598281</v>
      </c>
      <c r="O9" s="127">
        <v>11.222765600366197</v>
      </c>
      <c r="P9" s="44">
        <v>10.827229386778125</v>
      </c>
      <c r="Q9" s="124">
        <v>0.036531618520162505</v>
      </c>
      <c r="R9" s="54">
        <v>0.0013943196193777368</v>
      </c>
      <c r="S9" s="72">
        <v>0.8778419002950097</v>
      </c>
    </row>
    <row r="10" spans="1:19" ht="15.75">
      <c r="A10" s="60"/>
      <c r="B10" s="91"/>
      <c r="C10" s="85">
        <v>7</v>
      </c>
      <c r="D10" s="48"/>
      <c r="E10" s="49"/>
      <c r="F10" s="49"/>
      <c r="G10" s="45"/>
      <c r="H10" s="45"/>
      <c r="I10" s="46"/>
      <c r="J10" s="66"/>
      <c r="K10" s="47"/>
      <c r="L10" s="71">
        <v>24</v>
      </c>
      <c r="M10" s="129">
        <v>4.336047291312955</v>
      </c>
      <c r="N10" s="43">
        <v>4.2097379137948465</v>
      </c>
      <c r="O10" s="127">
        <v>10.840118228282387</v>
      </c>
      <c r="P10" s="44">
        <v>10.524344784487116</v>
      </c>
      <c r="Q10" s="124">
        <v>0.030004095291587263</v>
      </c>
      <c r="R10" s="54">
        <v>0.001374678698660445</v>
      </c>
      <c r="S10" s="72">
        <v>0.8903841934016186</v>
      </c>
    </row>
    <row r="11" spans="1:19" ht="16.5" thickBot="1">
      <c r="A11" s="63"/>
      <c r="B11" s="92"/>
      <c r="C11" s="86">
        <v>8</v>
      </c>
      <c r="D11" s="48"/>
      <c r="E11" s="49"/>
      <c r="F11" s="49"/>
      <c r="G11" s="67"/>
      <c r="H11" s="67"/>
      <c r="I11" s="68"/>
      <c r="J11" s="69"/>
      <c r="K11" s="47"/>
      <c r="L11" s="71">
        <v>25</v>
      </c>
      <c r="M11" s="129">
        <v>4.369894512883681</v>
      </c>
      <c r="N11" s="43">
        <v>4.267412723354004</v>
      </c>
      <c r="O11" s="127">
        <v>10.487746830920834</v>
      </c>
      <c r="P11" s="44">
        <v>10.241790536049608</v>
      </c>
      <c r="Q11" s="124">
        <v>0.024014970234501</v>
      </c>
      <c r="R11" s="54">
        <v>0.001356099681984515</v>
      </c>
      <c r="S11" s="72">
        <v>0.9025827529890562</v>
      </c>
    </row>
    <row r="12" spans="1:19" ht="15.75">
      <c r="A12" s="9"/>
      <c r="B12" s="9"/>
      <c r="C12" s="9"/>
      <c r="D12" s="28"/>
      <c r="E12" s="13"/>
      <c r="F12" s="14"/>
      <c r="G12" s="29"/>
      <c r="I12" s="10"/>
      <c r="J12"/>
      <c r="L12" s="71">
        <v>26</v>
      </c>
      <c r="M12" s="129">
        <v>4.40360181151922</v>
      </c>
      <c r="N12" s="43">
        <v>4.323569330647981</v>
      </c>
      <c r="O12" s="127">
        <v>10.162158026582816</v>
      </c>
      <c r="P12" s="44">
        <v>9.977467686110725</v>
      </c>
      <c r="Q12" s="124">
        <v>0.01851074303444657</v>
      </c>
      <c r="R12" s="54">
        <v>0.0013384860041482725</v>
      </c>
      <c r="S12" s="72">
        <v>0.9144602039167665</v>
      </c>
    </row>
    <row r="13" spans="1:19" ht="15.75">
      <c r="A13" s="9"/>
      <c r="B13" s="9"/>
      <c r="C13" s="9"/>
      <c r="D13" s="28"/>
      <c r="E13" s="13"/>
      <c r="F13" s="14"/>
      <c r="G13" s="29"/>
      <c r="I13" s="10"/>
      <c r="J13"/>
      <c r="L13" s="71">
        <v>27</v>
      </c>
      <c r="M13" s="129">
        <v>4.437169187219572</v>
      </c>
      <c r="N13" s="43">
        <v>4.378303866886466</v>
      </c>
      <c r="O13" s="127">
        <v>9.86037597159905</v>
      </c>
      <c r="P13" s="44">
        <v>9.729564148636591</v>
      </c>
      <c r="Q13" s="124">
        <v>0.013444777275124905</v>
      </c>
      <c r="R13" s="54">
        <v>0.001321753174969183</v>
      </c>
      <c r="S13" s="72">
        <v>0.9260368784979124</v>
      </c>
    </row>
    <row r="14" spans="1:19" ht="15.75">
      <c r="A14" s="9"/>
      <c r="B14" s="9"/>
      <c r="C14" s="9"/>
      <c r="D14" s="28"/>
      <c r="E14" s="13"/>
      <c r="F14" s="14"/>
      <c r="G14" s="29"/>
      <c r="I14" s="10"/>
      <c r="J14"/>
      <c r="L14" s="71">
        <v>28</v>
      </c>
      <c r="M14" s="129">
        <v>4.470596639984738</v>
      </c>
      <c r="N14" s="43">
        <v>4.431703079236003</v>
      </c>
      <c r="O14" s="127">
        <v>9.579849942824438</v>
      </c>
      <c r="P14" s="44">
        <v>9.496506598362863</v>
      </c>
      <c r="Q14" s="124">
        <v>0.008776210872737304</v>
      </c>
      <c r="R14" s="54">
        <v>0.0013058268872188712</v>
      </c>
      <c r="S14" s="72">
        <v>0.9373311242656411</v>
      </c>
    </row>
    <row r="15" spans="1:19" ht="15.75">
      <c r="A15" s="9"/>
      <c r="B15" s="9"/>
      <c r="C15" s="9"/>
      <c r="D15" s="28"/>
      <c r="E15" s="13"/>
      <c r="F15" s="14"/>
      <c r="G15" s="29"/>
      <c r="I15" s="10"/>
      <c r="J15"/>
      <c r="L15" s="71">
        <v>29</v>
      </c>
      <c r="M15" s="129">
        <v>4.503884169814715</v>
      </c>
      <c r="N15" s="43">
        <v>4.4838455460669</v>
      </c>
      <c r="O15" s="127">
        <v>9.318381040995963</v>
      </c>
      <c r="P15" s="44">
        <v>9.276921819448757</v>
      </c>
      <c r="Q15" s="124">
        <v>0.004469070921810169</v>
      </c>
      <c r="R15" s="54">
        <v>0.0012906414767371412</v>
      </c>
      <c r="S15" s="72">
        <v>0.9483595610049125</v>
      </c>
    </row>
    <row r="16" spans="1:19" ht="15.75">
      <c r="A16" s="9"/>
      <c r="B16" s="9"/>
      <c r="C16" s="9"/>
      <c r="D16" s="28"/>
      <c r="E16" s="13"/>
      <c r="F16" s="14"/>
      <c r="G16" s="29"/>
      <c r="J16"/>
      <c r="L16" s="71">
        <v>30</v>
      </c>
      <c r="M16" s="129">
        <v>4.537031776709507</v>
      </c>
      <c r="N16" s="43">
        <v>4.534802698711035</v>
      </c>
      <c r="O16" s="127">
        <v>9.074063553419014</v>
      </c>
      <c r="P16" s="44">
        <v>9.06960539742207</v>
      </c>
      <c r="Q16" s="124">
        <v>0.0004915490588170404</v>
      </c>
      <c r="R16" s="54">
        <v>0.0012761386595015337</v>
      </c>
      <c r="S16" s="72">
        <v>0.9591372968602525</v>
      </c>
    </row>
    <row r="17" spans="1:19" ht="15.75">
      <c r="A17" s="9"/>
      <c r="B17" s="9"/>
      <c r="C17" s="9"/>
      <c r="D17" s="28"/>
      <c r="E17" s="13"/>
      <c r="F17" s="14"/>
      <c r="G17" s="29"/>
      <c r="J17"/>
      <c r="L17" s="71">
        <v>31</v>
      </c>
      <c r="M17" s="129">
        <v>4.570039460669112</v>
      </c>
      <c r="N17" s="43">
        <v>4.584639685909188</v>
      </c>
      <c r="O17" s="127">
        <v>8.845237665811185</v>
      </c>
      <c r="P17" s="44">
        <v>8.873496166275848</v>
      </c>
      <c r="Q17" s="124">
        <v>-0.0031845960076098533</v>
      </c>
      <c r="R17" s="54">
        <v>0.0012622664884273014</v>
      </c>
      <c r="S17" s="72">
        <v>0.9696781111714204</v>
      </c>
    </row>
    <row r="18" spans="1:19" ht="15.75">
      <c r="A18" s="9"/>
      <c r="B18" s="9"/>
      <c r="C18" s="9"/>
      <c r="D18" s="10"/>
      <c r="F18" s="9"/>
      <c r="G18" s="9"/>
      <c r="J18"/>
      <c r="L18" s="71">
        <v>32</v>
      </c>
      <c r="M18" s="129">
        <v>4.602907221693529</v>
      </c>
      <c r="N18" s="43">
        <v>4.633416109421342</v>
      </c>
      <c r="O18" s="127">
        <v>8.630451040675368</v>
      </c>
      <c r="P18" s="44">
        <v>8.687655205165015</v>
      </c>
      <c r="Q18" s="124">
        <v>-0.006584534392621721</v>
      </c>
      <c r="R18" s="54">
        <v>0.001248978485931791</v>
      </c>
      <c r="S18" s="72">
        <v>0.9799946100592895</v>
      </c>
    </row>
    <row r="19" spans="1:19" ht="15.75">
      <c r="A19" s="9"/>
      <c r="B19" s="9"/>
      <c r="C19" s="9"/>
      <c r="D19" s="10"/>
      <c r="F19" s="9"/>
      <c r="G19" s="9"/>
      <c r="J19"/>
      <c r="L19" s="71">
        <v>33</v>
      </c>
      <c r="M19" s="129">
        <v>4.635635059782761</v>
      </c>
      <c r="N19" s="43">
        <v>4.681186653397273</v>
      </c>
      <c r="O19" s="127">
        <v>8.428427381423202</v>
      </c>
      <c r="P19" s="44">
        <v>8.511248460722314</v>
      </c>
      <c r="Q19" s="124">
        <v>-0.009730779177850936</v>
      </c>
      <c r="R19" s="54">
        <v>0.0012362329181719804</v>
      </c>
      <c r="S19" s="72">
        <v>0.9900983595414095</v>
      </c>
    </row>
    <row r="20" spans="1:19" ht="15.75">
      <c r="A20" s="9"/>
      <c r="B20" s="9"/>
      <c r="C20" s="9"/>
      <c r="D20" s="10"/>
      <c r="F20" s="9"/>
      <c r="G20" s="9"/>
      <c r="J20"/>
      <c r="L20" s="71">
        <v>34</v>
      </c>
      <c r="M20" s="129">
        <v>4.668222974936804</v>
      </c>
      <c r="N20" s="43">
        <v>4.7280016255814115</v>
      </c>
      <c r="O20" s="127">
        <v>8.238040544006125</v>
      </c>
      <c r="P20" s="44">
        <v>8.343532280437785</v>
      </c>
      <c r="Q20" s="124">
        <v>-0.012643534283314908</v>
      </c>
      <c r="R20" s="54">
        <v>0.0012239921842931672</v>
      </c>
      <c r="S20" s="72">
        <v>1</v>
      </c>
    </row>
    <row r="21" spans="1:19" ht="15.75">
      <c r="A21" s="9"/>
      <c r="B21" s="9"/>
      <c r="C21" s="9"/>
      <c r="D21" s="10"/>
      <c r="F21" s="9"/>
      <c r="G21" s="9"/>
      <c r="J21"/>
      <c r="L21" s="71">
        <v>35</v>
      </c>
      <c r="M21" s="129">
        <v>4.700670967155662</v>
      </c>
      <c r="N21" s="43">
        <v>4.773907424913583</v>
      </c>
      <c r="O21" s="127">
        <v>8.058293086552563</v>
      </c>
      <c r="P21" s="44">
        <v>8.183841299851856</v>
      </c>
      <c r="Q21" s="124">
        <v>-0.015340988259579982</v>
      </c>
      <c r="R21" s="54">
        <v>0.001212222299669289</v>
      </c>
      <c r="S21" s="72">
        <v>1.009709345082242</v>
      </c>
    </row>
    <row r="22" spans="1:19" ht="15.75">
      <c r="A22" s="9"/>
      <c r="B22" s="9"/>
      <c r="C22" s="9"/>
      <c r="D22" s="10"/>
      <c r="F22" s="9"/>
      <c r="G22" s="9"/>
      <c r="J22"/>
      <c r="L22" s="71">
        <v>36</v>
      </c>
      <c r="M22" s="129">
        <v>4.732979036439332</v>
      </c>
      <c r="N22" s="43">
        <v>4.818946947337711</v>
      </c>
      <c r="O22" s="127">
        <v>7.888298394065553</v>
      </c>
      <c r="P22" s="44">
        <v>8.031578245562851</v>
      </c>
      <c r="Q22" s="124">
        <v>-0.017839563671866766</v>
      </c>
      <c r="R22" s="54">
        <v>0.0012008924564388824</v>
      </c>
      <c r="S22" s="72">
        <v>1.0192354675311932</v>
      </c>
    </row>
    <row r="23" spans="10:19" ht="15.75">
      <c r="J23"/>
      <c r="L23" s="71">
        <v>37</v>
      </c>
      <c r="M23" s="129">
        <v>4.765147182787815</v>
      </c>
      <c r="N23" s="43">
        <v>4.863159939461686</v>
      </c>
      <c r="O23" s="127">
        <v>7.727265701818078</v>
      </c>
      <c r="P23" s="44">
        <v>7.8862053072351666</v>
      </c>
      <c r="Q23" s="124">
        <v>-0.0201541298032489</v>
      </c>
      <c r="R23" s="54">
        <v>0.0011899746479811677</v>
      </c>
      <c r="S23" s="72">
        <v>1.0285867739869174</v>
      </c>
    </row>
    <row r="24" spans="1:19" s="9" customFormat="1" ht="15.75">
      <c r="A24"/>
      <c r="B24"/>
      <c r="C24"/>
      <c r="D24" s="7"/>
      <c r="E24" s="10"/>
      <c r="F24"/>
      <c r="G24"/>
      <c r="I24" s="11"/>
      <c r="L24" s="71">
        <v>38</v>
      </c>
      <c r="M24" s="129">
        <v>4.797175406201112</v>
      </c>
      <c r="N24" s="43">
        <v>4.906583307988367</v>
      </c>
      <c r="O24" s="127">
        <v>7.57448748347544</v>
      </c>
      <c r="P24" s="44">
        <v>7.747236802086895</v>
      </c>
      <c r="Q24" s="124">
        <v>-0.022298184891537173</v>
      </c>
      <c r="R24" s="54">
        <v>0.001179443346577895</v>
      </c>
      <c r="S24" s="72">
        <v>1.0377710704329537</v>
      </c>
    </row>
    <row r="25" spans="1:19" s="9" customFormat="1" ht="15.75">
      <c r="A25"/>
      <c r="B25"/>
      <c r="C25"/>
      <c r="D25" s="7"/>
      <c r="E25" s="10"/>
      <c r="F25"/>
      <c r="G25"/>
      <c r="I25" s="11"/>
      <c r="L25" s="71">
        <v>39</v>
      </c>
      <c r="M25" s="129">
        <v>4.8290637066792215</v>
      </c>
      <c r="N25" s="43">
        <v>4.94925139145952</v>
      </c>
      <c r="O25" s="127">
        <v>7.429328779506495</v>
      </c>
      <c r="P25" s="44">
        <v>7.614232909937724</v>
      </c>
      <c r="Q25" s="124">
        <v>-0.024284012929247412</v>
      </c>
      <c r="R25" s="54">
        <v>0.0011692752255468794</v>
      </c>
      <c r="S25" s="72">
        <v>1.046795619671747</v>
      </c>
    </row>
    <row r="26" spans="1:19" s="9" customFormat="1" ht="15.75">
      <c r="A26"/>
      <c r="B26"/>
      <c r="C26"/>
      <c r="D26" s="7"/>
      <c r="E26" s="10"/>
      <c r="F26"/>
      <c r="G26"/>
      <c r="I26" s="11"/>
      <c r="L26" s="71">
        <v>40</v>
      </c>
      <c r="M26" s="129">
        <v>4.860812084222144</v>
      </c>
      <c r="N26" s="43">
        <v>4.9911961997449525</v>
      </c>
      <c r="O26" s="127">
        <v>7.2912181263332165</v>
      </c>
      <c r="P26" s="44">
        <v>7.486794299617429</v>
      </c>
      <c r="Q26" s="124">
        <v>-0.026122819120889505</v>
      </c>
      <c r="R26" s="54">
        <v>0.0011594489187447192</v>
      </c>
      <c r="S26" s="72">
        <v>1.055667191978001</v>
      </c>
    </row>
    <row r="27" spans="1:19" s="9" customFormat="1" ht="15.75">
      <c r="A27"/>
      <c r="B27"/>
      <c r="C27"/>
      <c r="D27" s="7"/>
      <c r="E27" s="10"/>
      <c r="F27"/>
      <c r="G27"/>
      <c r="I27" s="11"/>
      <c r="L27" s="71">
        <v>41</v>
      </c>
      <c r="M27" s="129">
        <v>4.89242053882988</v>
      </c>
      <c r="N27" s="43">
        <v>5.032447625810762</v>
      </c>
      <c r="O27" s="127">
        <v>7.1596398129217755</v>
      </c>
      <c r="P27" s="44">
        <v>7.36455750118648</v>
      </c>
      <c r="Q27" s="124">
        <v>-0.027824847349170897</v>
      </c>
      <c r="R27" s="54">
        <v>0.0011499448116173302</v>
      </c>
      <c r="S27" s="72">
        <v>1.064392109888903</v>
      </c>
    </row>
    <row r="28" spans="1:19" s="9" customFormat="1" ht="16.5" thickBot="1">
      <c r="A28"/>
      <c r="B28"/>
      <c r="C28"/>
      <c r="D28" s="7"/>
      <c r="E28" s="10"/>
      <c r="F28"/>
      <c r="G28"/>
      <c r="I28" s="11"/>
      <c r="L28" s="73">
        <v>42</v>
      </c>
      <c r="M28" s="130">
        <v>4.923889070502429</v>
      </c>
      <c r="N28" s="74">
        <v>5.073033633568911</v>
      </c>
      <c r="O28" s="128">
        <v>7.034127243574898</v>
      </c>
      <c r="P28" s="75">
        <v>7.247190905098444</v>
      </c>
      <c r="Q28" s="125">
        <v>-0.02939948240823271</v>
      </c>
      <c r="R28" s="76">
        <v>0.0011407448590018158</v>
      </c>
      <c r="S28" s="77">
        <v>1.0729762879354066</v>
      </c>
    </row>
    <row r="29" spans="1:9" s="9" customFormat="1" ht="15">
      <c r="A29"/>
      <c r="B29"/>
      <c r="C29"/>
      <c r="D29" s="7"/>
      <c r="E29" s="10"/>
      <c r="F29"/>
      <c r="G29"/>
      <c r="I29" s="11"/>
    </row>
    <row r="30" spans="1:20" s="41" customFormat="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10" s="9" customFormat="1" ht="15">
      <c r="A31"/>
      <c r="B31"/>
      <c r="C31"/>
      <c r="D31" s="7"/>
      <c r="E31" s="10"/>
      <c r="F31"/>
      <c r="G31"/>
      <c r="J31" s="10"/>
    </row>
    <row r="32" spans="1:10" s="9" customFormat="1" ht="15">
      <c r="A32"/>
      <c r="B32"/>
      <c r="C32"/>
      <c r="D32" s="7"/>
      <c r="E32" s="10"/>
      <c r="F32"/>
      <c r="G32"/>
      <c r="J32" s="10"/>
    </row>
    <row r="33" spans="1:10" s="9" customFormat="1" ht="15">
      <c r="A33"/>
      <c r="B33"/>
      <c r="C33"/>
      <c r="D33" s="7"/>
      <c r="E33" s="10"/>
      <c r="F33"/>
      <c r="G33"/>
      <c r="J33" s="10"/>
    </row>
    <row r="34" spans="1:10" s="9" customFormat="1" ht="15">
      <c r="A34"/>
      <c r="B34"/>
      <c r="C34"/>
      <c r="D34" s="7"/>
      <c r="E34" s="10"/>
      <c r="F34"/>
      <c r="G34"/>
      <c r="J34" s="10"/>
    </row>
  </sheetData>
  <printOptions/>
  <pageMargins left="0.3937007874015748" right="0.1968503937007874" top="0.7874015748031497" bottom="0.7874015748031497" header="0.5118110236220472" footer="0.5118110236220472"/>
  <pageSetup horizontalDpi="360" verticalDpi="36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8"/>
  <sheetViews>
    <sheetView workbookViewId="0" topLeftCell="A1">
      <selection activeCell="A14" sqref="A14:A17"/>
    </sheetView>
  </sheetViews>
  <sheetFormatPr defaultColWidth="9.140625" defaultRowHeight="12.75"/>
  <cols>
    <col min="1" max="4" width="6.7109375" style="0" customWidth="1"/>
    <col min="5" max="5" width="6.8515625" style="0" customWidth="1"/>
    <col min="6" max="7" width="7.28125" style="0" customWidth="1"/>
    <col min="8" max="16384" width="6.7109375" style="0" customWidth="1"/>
  </cols>
  <sheetData>
    <row r="1" spans="1:9" ht="12.75">
      <c r="A1" s="2">
        <f>24*60*60</f>
        <v>86400</v>
      </c>
      <c r="B1" s="15"/>
      <c r="C1" s="15"/>
      <c r="E1" s="22">
        <v>0</v>
      </c>
      <c r="F1" s="22">
        <v>1</v>
      </c>
      <c r="G1" s="23">
        <v>0</v>
      </c>
      <c r="I1" s="9" t="s">
        <v>11</v>
      </c>
    </row>
    <row r="2" spans="1:15" ht="12.75">
      <c r="A2" s="8"/>
      <c r="D2" s="8"/>
      <c r="E2" s="4">
        <v>0</v>
      </c>
      <c r="F2" s="4">
        <v>0</v>
      </c>
      <c r="G2" s="24">
        <v>0</v>
      </c>
      <c r="H2" s="32"/>
      <c r="L2">
        <f>Model!$O$2</f>
        <v>34</v>
      </c>
      <c r="M2" s="55">
        <f>MIN(Model!M4:N28)</f>
        <v>3.8248007267914135</v>
      </c>
      <c r="N2">
        <v>0</v>
      </c>
      <c r="O2" s="55">
        <f>Model!$S$1</f>
        <v>4.7280016255814115</v>
      </c>
    </row>
    <row r="3" spans="1:15" ht="12.75">
      <c r="A3" s="8"/>
      <c r="D3" s="8"/>
      <c r="E3" s="4">
        <v>0</v>
      </c>
      <c r="F3" s="4">
        <v>0</v>
      </c>
      <c r="G3" s="24">
        <v>0</v>
      </c>
      <c r="I3" s="1"/>
      <c r="L3">
        <f>Model!$O$2</f>
        <v>34</v>
      </c>
      <c r="M3" s="55">
        <f>MAX(Model!M4:N28)</f>
        <v>5.073033633568911</v>
      </c>
      <c r="N3">
        <f>Model!$O$2</f>
        <v>34</v>
      </c>
      <c r="O3" s="55">
        <f>Model!$S$1</f>
        <v>4.7280016255814115</v>
      </c>
    </row>
    <row r="4" spans="1:9" ht="14.25">
      <c r="A4" s="15" t="s">
        <v>6</v>
      </c>
      <c r="B4" s="33" t="e">
        <f>#REF!</f>
        <v>#REF!</v>
      </c>
      <c r="C4" s="33" t="e">
        <f>#REF!</f>
        <v>#REF!</v>
      </c>
      <c r="D4" s="34" t="e">
        <f>#REF!</f>
        <v>#REF!</v>
      </c>
      <c r="E4" s="5">
        <v>0</v>
      </c>
      <c r="F4" s="33" t="e">
        <f>C4-$B$4</f>
        <v>#REF!</v>
      </c>
      <c r="G4" s="33" t="e">
        <f>D4-$B$4</f>
        <v>#REF!</v>
      </c>
      <c r="I4" s="9" t="s">
        <v>8</v>
      </c>
    </row>
    <row r="5" spans="1:9" ht="12.75">
      <c r="A5" s="3">
        <v>-6.996146759344186E-05</v>
      </c>
      <c r="B5" s="6">
        <v>-0.00010102973816340509</v>
      </c>
      <c r="C5" s="6">
        <v>0.00180036862203512</v>
      </c>
      <c r="D5" s="21">
        <v>-0.0007684009793955738</v>
      </c>
      <c r="E5" s="25">
        <f aca="true" t="shared" si="0" ref="E5:G7">IF(E$1=0,$B5+E2,B5)</f>
        <v>-0.00010102973816340509</v>
      </c>
      <c r="F5" s="25">
        <f t="shared" si="0"/>
        <v>0.00180036862203512</v>
      </c>
      <c r="G5" s="25">
        <f t="shared" si="0"/>
        <v>-0.00010102973816340509</v>
      </c>
      <c r="H5" s="1"/>
      <c r="I5" s="1"/>
    </row>
    <row r="6" spans="1:7" ht="12.75">
      <c r="A6" s="3">
        <v>0.037275333482804596</v>
      </c>
      <c r="B6" s="6">
        <v>0.05904224043914932</v>
      </c>
      <c r="C6" s="6">
        <v>-0.057766194193233214</v>
      </c>
      <c r="D6" s="21">
        <v>0.10836184483844707</v>
      </c>
      <c r="E6" s="25">
        <f t="shared" si="0"/>
        <v>0.05904224043914932</v>
      </c>
      <c r="F6" s="25">
        <f t="shared" si="0"/>
        <v>-0.057766194193233214</v>
      </c>
      <c r="G6" s="25">
        <f t="shared" si="0"/>
        <v>0.05904224043914932</v>
      </c>
    </row>
    <row r="7" spans="1:7" ht="12.75">
      <c r="A7" s="27">
        <v>3.481737093059467</v>
      </c>
      <c r="B7" s="25">
        <v>2.94812890471291</v>
      </c>
      <c r="C7" s="25">
        <v>5.3755050610182815</v>
      </c>
      <c r="D7" s="26">
        <v>2.613041249135133</v>
      </c>
      <c r="E7" s="25">
        <f t="shared" si="0"/>
        <v>2.94812890471291</v>
      </c>
      <c r="F7" s="25">
        <f t="shared" si="0"/>
        <v>5.3755050610182815</v>
      </c>
      <c r="G7" s="25" t="e">
        <f t="shared" si="0"/>
        <v>#REF!</v>
      </c>
    </row>
    <row r="10" spans="1:4" ht="12.75">
      <c r="A10" s="16"/>
      <c r="B10" s="16" t="s">
        <v>3</v>
      </c>
      <c r="C10" s="16" t="s">
        <v>6</v>
      </c>
      <c r="D10" s="16" t="s">
        <v>7</v>
      </c>
    </row>
    <row r="11" spans="1:4" ht="12.75">
      <c r="A11" s="16" t="s">
        <v>4</v>
      </c>
      <c r="B11" s="17" t="e">
        <f>MIN(#REF!)</f>
        <v>#REF!</v>
      </c>
      <c r="C11" s="18" t="e">
        <f>MIN(#REF!,#REF!,#REF!)</f>
        <v>#REF!</v>
      </c>
      <c r="D11" s="18" t="e">
        <f>MIN(#REF!,#REF!,#REF!)</f>
        <v>#REF!</v>
      </c>
    </row>
    <row r="12" spans="1:4" ht="12.75">
      <c r="A12" s="16" t="s">
        <v>5</v>
      </c>
      <c r="B12" s="19" t="e">
        <f>MAX(#REF!)</f>
        <v>#REF!</v>
      </c>
      <c r="C12" s="18" t="e">
        <f>MAX(#REF!,#REF!,#REF!)</f>
        <v>#REF!</v>
      </c>
      <c r="D12" s="18" t="e">
        <f>MAX(#REF!,#REF!,#REF!)</f>
        <v>#REF!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s="38" t="s">
        <v>13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Sport Comission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 Kleshnev</dc:creator>
  <cp:keywords/>
  <dc:description/>
  <cp:lastModifiedBy>Val</cp:lastModifiedBy>
  <cp:lastPrinted>2005-11-21T11:09:08Z</cp:lastPrinted>
  <dcterms:created xsi:type="dcterms:W3CDTF">1999-03-12T08:50:30Z</dcterms:created>
  <dcterms:modified xsi:type="dcterms:W3CDTF">2009-03-30T15:25:13Z</dcterms:modified>
  <cp:category/>
  <cp:version/>
  <cp:contentType/>
  <cp:contentStatus/>
</cp:coreProperties>
</file>